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.shortcut-targets-by-id\1o11xOk23hq_mgmTPmxbvfO1-JiQgpyjL\FP&amp;A\External\KPI file\"/>
    </mc:Choice>
  </mc:AlternateContent>
  <xr:revisionPtr revIDLastSave="0" documentId="13_ncr:1_{366C2E0F-F0FD-42AD-890C-DA28407485E2}" xr6:coauthVersionLast="47" xr6:coauthVersionMax="47" xr10:uidLastSave="{00000000-0000-0000-0000-000000000000}"/>
  <bookViews>
    <workbookView xWindow="-80" yWindow="-80" windowWidth="19360" windowHeight="11440" tabRatio="782" xr2:uid="{2BFE9049-093A-4E71-B632-8D5C3D0B5C60}"/>
  </bookViews>
  <sheets>
    <sheet name="Revenue-generating KPIs - half" sheetId="8" r:id="rId1"/>
    <sheet name="Regional KPIs" sheetId="2" r:id="rId2"/>
    <sheet name="OLD Group KPIs" sheetId="4" r:id="rId3"/>
  </sheets>
  <definedNames>
    <definedName name="_xlnm._FilterDatabase" localSheetId="0" hidden="1">'Revenue-generating KPIs - half'!$B$5:$U$74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4" roundtripDataSignature="AMtx7mgYZmZuJXn+pKC/SHp9t+33VyoLMw=="/>
    </ext>
  </extLst>
</workbook>
</file>

<file path=xl/calcChain.xml><?xml version="1.0" encoding="utf-8"?>
<calcChain xmlns="http://schemas.openxmlformats.org/spreadsheetml/2006/main">
  <c r="M74" i="8" l="1"/>
  <c r="L74" i="8"/>
  <c r="K74" i="8"/>
  <c r="J74" i="8"/>
  <c r="I74" i="8"/>
  <c r="H74" i="8"/>
  <c r="G74" i="8"/>
  <c r="F74" i="8"/>
  <c r="E74" i="8"/>
  <c r="D74" i="8"/>
  <c r="M73" i="8"/>
  <c r="L73" i="8"/>
  <c r="K73" i="8"/>
  <c r="J73" i="8"/>
  <c r="I73" i="8"/>
  <c r="H73" i="8"/>
  <c r="G73" i="8"/>
  <c r="F73" i="8"/>
  <c r="E73" i="8"/>
  <c r="D73" i="8"/>
  <c r="M72" i="8"/>
  <c r="L72" i="8"/>
  <c r="K72" i="8"/>
  <c r="J72" i="8"/>
  <c r="I72" i="8"/>
  <c r="H72" i="8"/>
  <c r="G72" i="8"/>
  <c r="F72" i="8"/>
  <c r="E72" i="8"/>
  <c r="D72" i="8"/>
  <c r="P71" i="8"/>
  <c r="M71" i="8"/>
  <c r="L71" i="8"/>
  <c r="K71" i="8"/>
  <c r="J71" i="8"/>
  <c r="I71" i="8"/>
  <c r="H71" i="8"/>
  <c r="G71" i="8"/>
  <c r="F71" i="8"/>
  <c r="E71" i="8"/>
  <c r="D71" i="8"/>
  <c r="M70" i="8"/>
  <c r="L70" i="8"/>
  <c r="K70" i="8"/>
  <c r="J70" i="8"/>
  <c r="I70" i="8"/>
  <c r="H70" i="8"/>
  <c r="G70" i="8"/>
  <c r="F70" i="8"/>
  <c r="E70" i="8"/>
  <c r="D70" i="8"/>
  <c r="M69" i="8"/>
  <c r="L69" i="8"/>
  <c r="K69" i="8"/>
  <c r="J69" i="8"/>
  <c r="I69" i="8"/>
  <c r="H69" i="8"/>
  <c r="G69" i="8"/>
  <c r="F69" i="8"/>
  <c r="E69" i="8"/>
  <c r="D69" i="8"/>
  <c r="M68" i="8"/>
  <c r="L68" i="8"/>
  <c r="K68" i="8"/>
  <c r="J68" i="8"/>
  <c r="I68" i="8"/>
  <c r="H68" i="8"/>
  <c r="G68" i="8"/>
  <c r="F68" i="8"/>
  <c r="E68" i="8"/>
  <c r="D68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M59" i="8"/>
  <c r="L59" i="8"/>
  <c r="K59" i="8"/>
  <c r="J59" i="8"/>
  <c r="I59" i="8"/>
  <c r="H59" i="8"/>
  <c r="G59" i="8"/>
  <c r="F59" i="8"/>
  <c r="E59" i="8"/>
  <c r="D59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V64" i="8"/>
  <c r="V63" i="8"/>
  <c r="V62" i="8"/>
  <c r="V61" i="8"/>
  <c r="V60" i="8"/>
  <c r="V58" i="8"/>
  <c r="V57" i="8"/>
  <c r="V56" i="8"/>
  <c r="V55" i="8"/>
  <c r="O22" i="8"/>
  <c r="N41" i="8"/>
  <c r="M41" i="8"/>
  <c r="L41" i="8"/>
  <c r="K41" i="8"/>
  <c r="J41" i="8"/>
  <c r="I41" i="8"/>
  <c r="H41" i="8"/>
  <c r="G41" i="8"/>
  <c r="F41" i="8"/>
  <c r="E41" i="8"/>
  <c r="D41" i="8"/>
  <c r="N39" i="8"/>
  <c r="M39" i="8"/>
  <c r="L39" i="8"/>
  <c r="K39" i="8"/>
  <c r="J39" i="8"/>
  <c r="I39" i="8"/>
  <c r="H39" i="8"/>
  <c r="G39" i="8"/>
  <c r="F39" i="8"/>
  <c r="E39" i="8"/>
  <c r="D39" i="8"/>
  <c r="N38" i="8"/>
  <c r="M38" i="8"/>
  <c r="L38" i="8"/>
  <c r="K38" i="8"/>
  <c r="J38" i="8"/>
  <c r="I38" i="8"/>
  <c r="H38" i="8"/>
  <c r="G38" i="8"/>
  <c r="F38" i="8"/>
  <c r="E38" i="8"/>
  <c r="D38" i="8"/>
  <c r="N37" i="8"/>
  <c r="M37" i="8"/>
  <c r="L37" i="8"/>
  <c r="K37" i="8"/>
  <c r="J37" i="8"/>
  <c r="I37" i="8"/>
  <c r="H37" i="8"/>
  <c r="G37" i="8"/>
  <c r="F37" i="8"/>
  <c r="E37" i="8"/>
  <c r="D37" i="8"/>
  <c r="N31" i="8"/>
  <c r="M31" i="8"/>
  <c r="L31" i="8"/>
  <c r="K31" i="8"/>
  <c r="J31" i="8"/>
  <c r="I31" i="8"/>
  <c r="H31" i="8"/>
  <c r="G31" i="8"/>
  <c r="F31" i="8"/>
  <c r="E31" i="8"/>
  <c r="D31" i="8"/>
  <c r="U41" i="8"/>
  <c r="T41" i="8"/>
  <c r="S41" i="8"/>
  <c r="R41" i="8"/>
  <c r="Q41" i="8"/>
  <c r="P41" i="8"/>
  <c r="O41" i="8"/>
  <c r="U40" i="8"/>
  <c r="T40" i="8"/>
  <c r="S40" i="8"/>
  <c r="R40" i="8"/>
  <c r="Q40" i="8"/>
  <c r="P40" i="8"/>
  <c r="O40" i="8"/>
  <c r="U39" i="8"/>
  <c r="T39" i="8"/>
  <c r="S39" i="8"/>
  <c r="R39" i="8"/>
  <c r="Q39" i="8"/>
  <c r="P39" i="8"/>
  <c r="O39" i="8"/>
  <c r="U38" i="8"/>
  <c r="T38" i="8"/>
  <c r="S38" i="8"/>
  <c r="R38" i="8"/>
  <c r="Q38" i="8"/>
  <c r="P38" i="8"/>
  <c r="O38" i="8"/>
  <c r="U37" i="8"/>
  <c r="T37" i="8"/>
  <c r="S37" i="8"/>
  <c r="R37" i="8"/>
  <c r="Q37" i="8"/>
  <c r="P37" i="8"/>
  <c r="O37" i="8"/>
  <c r="U35" i="8"/>
  <c r="T35" i="8"/>
  <c r="S35" i="8"/>
  <c r="R35" i="8"/>
  <c r="Q35" i="8"/>
  <c r="P35" i="8"/>
  <c r="O35" i="8"/>
  <c r="U34" i="8"/>
  <c r="T34" i="8"/>
  <c r="S34" i="8"/>
  <c r="R34" i="8"/>
  <c r="Q34" i="8"/>
  <c r="P34" i="8"/>
  <c r="O34" i="8"/>
  <c r="U33" i="8"/>
  <c r="T33" i="8"/>
  <c r="S33" i="8"/>
  <c r="R33" i="8"/>
  <c r="Q33" i="8"/>
  <c r="P33" i="8"/>
  <c r="O33" i="8"/>
  <c r="U32" i="8"/>
  <c r="T32" i="8"/>
  <c r="S32" i="8"/>
  <c r="R32" i="8"/>
  <c r="Q32" i="8"/>
  <c r="P32" i="8"/>
  <c r="O32" i="8"/>
  <c r="T31" i="8"/>
  <c r="S31" i="8"/>
  <c r="R31" i="8"/>
  <c r="Q31" i="8"/>
  <c r="P31" i="8"/>
  <c r="O31" i="8"/>
  <c r="V41" i="8"/>
  <c r="V40" i="8"/>
  <c r="V39" i="8"/>
  <c r="V38" i="8"/>
  <c r="V37" i="8"/>
  <c r="V35" i="8"/>
  <c r="V34" i="8"/>
  <c r="V33" i="8"/>
  <c r="V32" i="8"/>
  <c r="O5" i="8"/>
  <c r="O20" i="8" s="1"/>
  <c r="N66" i="8"/>
  <c r="M66" i="8"/>
  <c r="L66" i="8"/>
  <c r="K66" i="8"/>
  <c r="J66" i="8"/>
  <c r="I66" i="8"/>
  <c r="H66" i="8"/>
  <c r="G66" i="8"/>
  <c r="F66" i="8"/>
  <c r="E66" i="8"/>
  <c r="D66" i="8"/>
  <c r="C66" i="8"/>
  <c r="N53" i="8"/>
  <c r="M53" i="8"/>
  <c r="L53" i="8"/>
  <c r="K53" i="8"/>
  <c r="J53" i="8"/>
  <c r="I53" i="8"/>
  <c r="H53" i="8"/>
  <c r="G53" i="8"/>
  <c r="F53" i="8"/>
  <c r="E53" i="8"/>
  <c r="D53" i="8"/>
  <c r="C53" i="8"/>
  <c r="N43" i="8"/>
  <c r="M43" i="8"/>
  <c r="L43" i="8"/>
  <c r="K43" i="8"/>
  <c r="J43" i="8"/>
  <c r="I43" i="8"/>
  <c r="H43" i="8"/>
  <c r="G43" i="8"/>
  <c r="F43" i="8"/>
  <c r="E43" i="8"/>
  <c r="D43" i="8"/>
  <c r="C43" i="8"/>
  <c r="N30" i="8"/>
  <c r="M30" i="8"/>
  <c r="L30" i="8"/>
  <c r="K30" i="8"/>
  <c r="J30" i="8"/>
  <c r="I30" i="8"/>
  <c r="H30" i="8"/>
  <c r="G30" i="8"/>
  <c r="F30" i="8"/>
  <c r="E30" i="8"/>
  <c r="D30" i="8"/>
  <c r="C30" i="8"/>
  <c r="V26" i="8"/>
  <c r="V49" i="8" s="1"/>
  <c r="U26" i="8"/>
  <c r="T26" i="8"/>
  <c r="S26" i="8"/>
  <c r="S72" i="8" s="1"/>
  <c r="R26" i="8"/>
  <c r="Q26" i="8"/>
  <c r="P26" i="8"/>
  <c r="O26" i="8"/>
  <c r="N26" i="8"/>
  <c r="N72" i="8" s="1"/>
  <c r="V25" i="8"/>
  <c r="U25" i="8"/>
  <c r="T25" i="8"/>
  <c r="S25" i="8"/>
  <c r="S71" i="8" s="1"/>
  <c r="R25" i="8"/>
  <c r="Q25" i="8"/>
  <c r="P25" i="8"/>
  <c r="O25" i="8"/>
  <c r="N25" i="8"/>
  <c r="N71" i="8" s="1"/>
  <c r="V24" i="8"/>
  <c r="T24" i="8"/>
  <c r="S24" i="8"/>
  <c r="R24" i="8"/>
  <c r="S70" i="8" s="1"/>
  <c r="Q24" i="8"/>
  <c r="P24" i="8"/>
  <c r="O24" i="8"/>
  <c r="O47" i="8" s="1"/>
  <c r="N24" i="8"/>
  <c r="N70" i="8" s="1"/>
  <c r="V22" i="8"/>
  <c r="T22" i="8"/>
  <c r="S22" i="8"/>
  <c r="R22" i="8"/>
  <c r="Q22" i="8"/>
  <c r="P22" i="8"/>
  <c r="N22" i="8"/>
  <c r="O45" i="8" s="1"/>
  <c r="V21" i="8"/>
  <c r="T21" i="8"/>
  <c r="S21" i="8"/>
  <c r="R21" i="8"/>
  <c r="R67" i="8" s="1"/>
  <c r="Q21" i="8"/>
  <c r="P21" i="8"/>
  <c r="O21" i="8"/>
  <c r="N21" i="8"/>
  <c r="M21" i="8"/>
  <c r="L21" i="8"/>
  <c r="K21" i="8"/>
  <c r="J21" i="8"/>
  <c r="I21" i="8"/>
  <c r="I44" i="8" s="1"/>
  <c r="H21" i="8"/>
  <c r="G21" i="8"/>
  <c r="F21" i="8"/>
  <c r="F44" i="8" s="1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V11" i="8"/>
  <c r="V28" i="8" s="1"/>
  <c r="U11" i="8"/>
  <c r="U27" i="8" s="1"/>
  <c r="T11" i="8"/>
  <c r="T27" i="8" s="1"/>
  <c r="S11" i="8"/>
  <c r="S28" i="8" s="1"/>
  <c r="R11" i="8"/>
  <c r="R23" i="8" s="1"/>
  <c r="Q11" i="8"/>
  <c r="P11" i="8"/>
  <c r="O11" i="8"/>
  <c r="O27" i="8" s="1"/>
  <c r="N11" i="8"/>
  <c r="N59" i="8" s="1"/>
  <c r="U6" i="8"/>
  <c r="U22" i="8" s="1"/>
  <c r="V65" i="2"/>
  <c r="V125" i="2"/>
  <c r="Q72" i="8" l="1"/>
  <c r="S47" i="8"/>
  <c r="U73" i="8"/>
  <c r="O44" i="8"/>
  <c r="P48" i="8"/>
  <c r="P45" i="8"/>
  <c r="Q49" i="8"/>
  <c r="T71" i="8"/>
  <c r="Q59" i="8"/>
  <c r="R47" i="8"/>
  <c r="H67" i="8"/>
  <c r="J44" i="8"/>
  <c r="L44" i="8"/>
  <c r="Q45" i="8"/>
  <c r="P72" i="8"/>
  <c r="R49" i="8"/>
  <c r="O67" i="8"/>
  <c r="T67" i="8"/>
  <c r="K44" i="8"/>
  <c r="O72" i="8"/>
  <c r="J67" i="8"/>
  <c r="N68" i="8"/>
  <c r="O68" i="8"/>
  <c r="O71" i="8"/>
  <c r="R72" i="8"/>
  <c r="H44" i="8"/>
  <c r="U71" i="8"/>
  <c r="T70" i="8"/>
  <c r="I67" i="8"/>
  <c r="U68" i="8"/>
  <c r="M44" i="8"/>
  <c r="T47" i="8"/>
  <c r="N67" i="8"/>
  <c r="T68" i="8"/>
  <c r="O48" i="8"/>
  <c r="N44" i="8"/>
  <c r="O59" i="8"/>
  <c r="S45" i="8"/>
  <c r="R45" i="8"/>
  <c r="O70" i="8"/>
  <c r="P49" i="8"/>
  <c r="P47" i="8"/>
  <c r="P59" i="8"/>
  <c r="Q47" i="8"/>
  <c r="S49" i="8"/>
  <c r="V59" i="8"/>
  <c r="T44" i="8"/>
  <c r="Q36" i="8"/>
  <c r="V71" i="8"/>
  <c r="U50" i="8"/>
  <c r="R59" i="8"/>
  <c r="P68" i="8"/>
  <c r="S67" i="8"/>
  <c r="P36" i="8"/>
  <c r="G67" i="8"/>
  <c r="T48" i="8"/>
  <c r="U48" i="8"/>
  <c r="O49" i="8"/>
  <c r="T45" i="8"/>
  <c r="G44" i="8"/>
  <c r="D44" i="8"/>
  <c r="D67" i="8"/>
  <c r="P67" i="8"/>
  <c r="P44" i="8"/>
  <c r="V45" i="8"/>
  <c r="V68" i="8"/>
  <c r="Q71" i="8"/>
  <c r="Q48" i="8"/>
  <c r="T72" i="8"/>
  <c r="T49" i="8"/>
  <c r="E44" i="8"/>
  <c r="Q67" i="8"/>
  <c r="U72" i="8"/>
  <c r="R71" i="8"/>
  <c r="U45" i="8"/>
  <c r="O36" i="8"/>
  <c r="K67" i="8"/>
  <c r="Q68" i="8"/>
  <c r="Q70" i="8"/>
  <c r="P5" i="8"/>
  <c r="S44" i="8"/>
  <c r="S59" i="8"/>
  <c r="L67" i="8"/>
  <c r="R68" i="8"/>
  <c r="R70" i="8"/>
  <c r="V31" i="8"/>
  <c r="U49" i="8"/>
  <c r="S51" i="8"/>
  <c r="T59" i="8"/>
  <c r="M67" i="8"/>
  <c r="S68" i="8"/>
  <c r="R36" i="8"/>
  <c r="U59" i="8"/>
  <c r="V72" i="8"/>
  <c r="Q44" i="8"/>
  <c r="P70" i="8"/>
  <c r="V48" i="8"/>
  <c r="E67" i="8"/>
  <c r="R44" i="8"/>
  <c r="S36" i="8"/>
  <c r="R48" i="8"/>
  <c r="T36" i="8"/>
  <c r="S48" i="8"/>
  <c r="V54" i="8"/>
  <c r="U36" i="8"/>
  <c r="V36" i="8"/>
  <c r="U31" i="8"/>
  <c r="F67" i="8"/>
  <c r="V27" i="8"/>
  <c r="T28" i="8"/>
  <c r="N28" i="8"/>
  <c r="N74" i="8" s="1"/>
  <c r="T23" i="8"/>
  <c r="V23" i="8"/>
  <c r="U28" i="8"/>
  <c r="O53" i="8"/>
  <c r="N27" i="8"/>
  <c r="N73" i="8" s="1"/>
  <c r="N23" i="8"/>
  <c r="N69" i="8" s="1"/>
  <c r="O23" i="8"/>
  <c r="O28" i="8"/>
  <c r="P23" i="8"/>
  <c r="P28" i="8"/>
  <c r="P27" i="8"/>
  <c r="R27" i="8"/>
  <c r="U21" i="8"/>
  <c r="O66" i="8"/>
  <c r="Q23" i="8"/>
  <c r="S27" i="8"/>
  <c r="T50" i="8" s="1"/>
  <c r="O30" i="8"/>
  <c r="Q27" i="8"/>
  <c r="U24" i="8"/>
  <c r="V70" i="8" s="1"/>
  <c r="Q28" i="8"/>
  <c r="O43" i="8"/>
  <c r="U23" i="8"/>
  <c r="R28" i="8"/>
  <c r="S74" i="8" s="1"/>
  <c r="S23" i="8"/>
  <c r="V170" i="2"/>
  <c r="V169" i="2"/>
  <c r="V168" i="2"/>
  <c r="V167" i="2"/>
  <c r="V165" i="2"/>
  <c r="V151" i="2"/>
  <c r="V150" i="2"/>
  <c r="V149" i="2"/>
  <c r="V148" i="2"/>
  <c r="V146" i="2"/>
  <c r="V142" i="2"/>
  <c r="V180" i="2" s="1"/>
  <c r="V141" i="2"/>
  <c r="V179" i="2" s="1"/>
  <c r="V140" i="2"/>
  <c r="V178" i="2" s="1"/>
  <c r="V139" i="2"/>
  <c r="V177" i="2" s="1"/>
  <c r="V166" i="2"/>
  <c r="V138" i="2"/>
  <c r="V110" i="2"/>
  <c r="V109" i="2"/>
  <c r="V108" i="2"/>
  <c r="V107" i="2"/>
  <c r="V105" i="2"/>
  <c r="V91" i="2"/>
  <c r="V90" i="2"/>
  <c r="V89" i="2"/>
  <c r="V88" i="2"/>
  <c r="V86" i="2"/>
  <c r="V82" i="2"/>
  <c r="V120" i="2" s="1"/>
  <c r="V81" i="2"/>
  <c r="V119" i="2" s="1"/>
  <c r="V80" i="2"/>
  <c r="V99" i="2" s="1"/>
  <c r="V79" i="2"/>
  <c r="V117" i="2" s="1"/>
  <c r="V106" i="2"/>
  <c r="V78" i="2"/>
  <c r="V50" i="2"/>
  <c r="V49" i="2"/>
  <c r="V48" i="2"/>
  <c r="V47" i="2"/>
  <c r="V45" i="2"/>
  <c r="V44" i="2"/>
  <c r="V31" i="2"/>
  <c r="V30" i="2"/>
  <c r="V29" i="2"/>
  <c r="V28" i="2"/>
  <c r="V26" i="2"/>
  <c r="V22" i="2"/>
  <c r="V60" i="2" s="1"/>
  <c r="V21" i="2"/>
  <c r="V59" i="2" s="1"/>
  <c r="V20" i="2"/>
  <c r="V39" i="2" s="1"/>
  <c r="V19" i="2"/>
  <c r="V38" i="2" s="1"/>
  <c r="V18" i="2"/>
  <c r="V56" i="2" s="1"/>
  <c r="V17" i="2"/>
  <c r="V55" i="2" s="1"/>
  <c r="V46" i="2"/>
  <c r="V16" i="2"/>
  <c r="V5" i="2"/>
  <c r="V153" i="2" s="1"/>
  <c r="O74" i="8" l="1"/>
  <c r="O51" i="8"/>
  <c r="Q5" i="8"/>
  <c r="V46" i="8"/>
  <c r="V69" i="8"/>
  <c r="Q74" i="8"/>
  <c r="Q51" i="8"/>
  <c r="U70" i="8"/>
  <c r="V47" i="8"/>
  <c r="U47" i="8"/>
  <c r="O69" i="8"/>
  <c r="O46" i="8"/>
  <c r="Q73" i="8"/>
  <c r="Q50" i="8"/>
  <c r="S73" i="8"/>
  <c r="S50" i="8"/>
  <c r="T73" i="8"/>
  <c r="R69" i="8"/>
  <c r="Q69" i="8"/>
  <c r="R46" i="8"/>
  <c r="Q46" i="8"/>
  <c r="V74" i="8"/>
  <c r="U51" i="8"/>
  <c r="U74" i="8"/>
  <c r="U44" i="8"/>
  <c r="V44" i="8"/>
  <c r="U67" i="8"/>
  <c r="V67" i="8"/>
  <c r="T46" i="8"/>
  <c r="T69" i="8"/>
  <c r="O50" i="8"/>
  <c r="S69" i="8"/>
  <c r="S46" i="8"/>
  <c r="R73" i="8"/>
  <c r="R50" i="8"/>
  <c r="R74" i="8"/>
  <c r="R51" i="8"/>
  <c r="P73" i="8"/>
  <c r="P50" i="8"/>
  <c r="T74" i="8"/>
  <c r="T51" i="8"/>
  <c r="O73" i="8"/>
  <c r="U46" i="8"/>
  <c r="U69" i="8"/>
  <c r="P51" i="8"/>
  <c r="P74" i="8"/>
  <c r="V50" i="8"/>
  <c r="V73" i="8"/>
  <c r="P69" i="8"/>
  <c r="P46" i="8"/>
  <c r="V51" i="8"/>
  <c r="P30" i="8"/>
  <c r="P43" i="8"/>
  <c r="P66" i="8"/>
  <c r="P53" i="8"/>
  <c r="P20" i="8"/>
  <c r="V98" i="2"/>
  <c r="V57" i="2"/>
  <c r="V158" i="2"/>
  <c r="V159" i="2"/>
  <c r="V118" i="2"/>
  <c r="V58" i="2"/>
  <c r="V37" i="2"/>
  <c r="V176" i="2"/>
  <c r="V157" i="2"/>
  <c r="V54" i="2"/>
  <c r="V35" i="2"/>
  <c r="V116" i="2"/>
  <c r="V97" i="2"/>
  <c r="V63" i="2"/>
  <c r="V123" i="2"/>
  <c r="V36" i="2"/>
  <c r="V84" i="2"/>
  <c r="V25" i="2"/>
  <c r="V52" i="2"/>
  <c r="V145" i="2"/>
  <c r="V172" i="2"/>
  <c r="V14" i="2"/>
  <c r="V27" i="2"/>
  <c r="V40" i="2"/>
  <c r="V74" i="2"/>
  <c r="V87" i="2"/>
  <c r="V100" i="2"/>
  <c r="V134" i="2"/>
  <c r="V147" i="2"/>
  <c r="V160" i="2"/>
  <c r="V24" i="2"/>
  <c r="V144" i="2"/>
  <c r="V85" i="2"/>
  <c r="V112" i="2"/>
  <c r="V15" i="2"/>
  <c r="V41" i="2"/>
  <c r="V75" i="2"/>
  <c r="V101" i="2"/>
  <c r="V135" i="2"/>
  <c r="V161" i="2"/>
  <c r="V43" i="2"/>
  <c r="V76" i="2"/>
  <c r="V103" i="2"/>
  <c r="V136" i="2"/>
  <c r="V163" i="2"/>
  <c r="V77" i="2"/>
  <c r="V104" i="2"/>
  <c r="V137" i="2"/>
  <c r="V164" i="2"/>
  <c r="V33" i="2"/>
  <c r="V93" i="2"/>
  <c r="R5" i="8" l="1"/>
  <c r="V154" i="2"/>
  <c r="V173" i="2"/>
  <c r="V175" i="2"/>
  <c r="V156" i="2"/>
  <c r="V34" i="2"/>
  <c r="V53" i="2"/>
  <c r="V94" i="2"/>
  <c r="V113" i="2"/>
  <c r="V115" i="2"/>
  <c r="V96" i="2"/>
  <c r="V174" i="2"/>
  <c r="V155" i="2"/>
  <c r="V114" i="2"/>
  <c r="V95" i="2"/>
  <c r="S5" i="8" l="1"/>
  <c r="Q43" i="8"/>
  <c r="Q53" i="8"/>
  <c r="Q30" i="8"/>
  <c r="Q66" i="8"/>
  <c r="Q20" i="8"/>
  <c r="T5" i="8" l="1"/>
  <c r="U5" i="8" l="1"/>
  <c r="R66" i="8"/>
  <c r="R20" i="8"/>
  <c r="R53" i="8"/>
  <c r="R43" i="8"/>
  <c r="R30" i="8"/>
  <c r="V5" i="8" l="1"/>
  <c r="S30" i="8" l="1"/>
  <c r="S20" i="8"/>
  <c r="S43" i="8"/>
  <c r="S66" i="8"/>
  <c r="S53" i="8"/>
  <c r="T66" i="8" l="1"/>
  <c r="T43" i="8"/>
  <c r="T30" i="8"/>
  <c r="T53" i="8"/>
  <c r="T20" i="8"/>
  <c r="U65" i="2"/>
  <c r="U66" i="2"/>
  <c r="U125" i="2"/>
  <c r="U126" i="2"/>
  <c r="U128" i="2"/>
  <c r="U68" i="2"/>
  <c r="U8" i="2"/>
  <c r="U124" i="2"/>
  <c r="U64" i="2"/>
  <c r="U6" i="2"/>
  <c r="U20" i="8" l="1"/>
  <c r="U43" i="8"/>
  <c r="U30" i="8"/>
  <c r="U66" i="8"/>
  <c r="U53" i="8"/>
  <c r="U172" i="2" l="1"/>
  <c r="U170" i="2"/>
  <c r="U169" i="2"/>
  <c r="U168" i="2"/>
  <c r="U167" i="2"/>
  <c r="U166" i="2"/>
  <c r="U165" i="2"/>
  <c r="U164" i="2"/>
  <c r="U163" i="2"/>
  <c r="U151" i="2"/>
  <c r="U150" i="2"/>
  <c r="U149" i="2"/>
  <c r="U148" i="2"/>
  <c r="U147" i="2"/>
  <c r="U146" i="2"/>
  <c r="U145" i="2"/>
  <c r="U144" i="2"/>
  <c r="U142" i="2"/>
  <c r="U180" i="2" s="1"/>
  <c r="U141" i="2"/>
  <c r="U179" i="2" s="1"/>
  <c r="U140" i="2"/>
  <c r="U178" i="2" s="1"/>
  <c r="U139" i="2"/>
  <c r="U138" i="2"/>
  <c r="U176" i="2" s="1"/>
  <c r="U137" i="2"/>
  <c r="U175" i="2" s="1"/>
  <c r="U136" i="2"/>
  <c r="U174" i="2" s="1"/>
  <c r="U135" i="2"/>
  <c r="U154" i="2" s="1"/>
  <c r="U134" i="2"/>
  <c r="U123" i="2"/>
  <c r="U113" i="2"/>
  <c r="U112" i="2"/>
  <c r="U110" i="2"/>
  <c r="U109" i="2"/>
  <c r="U108" i="2"/>
  <c r="U107" i="2"/>
  <c r="U106" i="2"/>
  <c r="U105" i="2"/>
  <c r="U104" i="2"/>
  <c r="U93" i="2"/>
  <c r="U91" i="2"/>
  <c r="U90" i="2"/>
  <c r="U89" i="2"/>
  <c r="U88" i="2"/>
  <c r="U87" i="2"/>
  <c r="U86" i="2"/>
  <c r="U85" i="2"/>
  <c r="U84" i="2"/>
  <c r="U82" i="2"/>
  <c r="U101" i="2" s="1"/>
  <c r="U81" i="2"/>
  <c r="U100" i="2" s="1"/>
  <c r="U80" i="2"/>
  <c r="U99" i="2" s="1"/>
  <c r="U79" i="2"/>
  <c r="U78" i="2"/>
  <c r="U116" i="2" s="1"/>
  <c r="U77" i="2"/>
  <c r="U96" i="2" s="1"/>
  <c r="U76" i="2"/>
  <c r="U95" i="2" s="1"/>
  <c r="U75" i="2"/>
  <c r="U94" i="2" s="1"/>
  <c r="U74" i="2"/>
  <c r="U63" i="2"/>
  <c r="U52" i="2"/>
  <c r="U50" i="2"/>
  <c r="U49" i="2"/>
  <c r="U48" i="2"/>
  <c r="U47" i="2"/>
  <c r="U46" i="2"/>
  <c r="U45" i="2"/>
  <c r="U44" i="2"/>
  <c r="U43" i="2"/>
  <c r="U33" i="2"/>
  <c r="U31" i="2"/>
  <c r="U30" i="2"/>
  <c r="U29" i="2"/>
  <c r="U28" i="2"/>
  <c r="U27" i="2"/>
  <c r="U26" i="2"/>
  <c r="U25" i="2"/>
  <c r="U24" i="2"/>
  <c r="U22" i="2"/>
  <c r="U60" i="2" s="1"/>
  <c r="U21" i="2"/>
  <c r="U40" i="2" s="1"/>
  <c r="U20" i="2"/>
  <c r="U39" i="2" s="1"/>
  <c r="U19" i="2"/>
  <c r="U38" i="2" s="1"/>
  <c r="U18" i="2"/>
  <c r="U37" i="2" s="1"/>
  <c r="U17" i="2"/>
  <c r="U36" i="2" s="1"/>
  <c r="U16" i="2"/>
  <c r="U54" i="2" s="1"/>
  <c r="U15" i="2"/>
  <c r="U34" i="2" s="1"/>
  <c r="U5" i="2"/>
  <c r="U14" i="2" s="1"/>
  <c r="AA71" i="4"/>
  <c r="S68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AJ64" i="4"/>
  <c r="AI64" i="4"/>
  <c r="AH64" i="4"/>
  <c r="AG64" i="4"/>
  <c r="AF64" i="4"/>
  <c r="AE64" i="4"/>
  <c r="AD64" i="4"/>
  <c r="AC64" i="4"/>
  <c r="AB64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AJ63" i="4"/>
  <c r="AI63" i="4"/>
  <c r="AH63" i="4"/>
  <c r="AG63" i="4"/>
  <c r="AF63" i="4"/>
  <c r="AE63" i="4"/>
  <c r="AD63" i="4"/>
  <c r="AC63" i="4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AJ62" i="4"/>
  <c r="AI62" i="4"/>
  <c r="AH62" i="4"/>
  <c r="AG62" i="4"/>
  <c r="AF62" i="4"/>
  <c r="AE62" i="4"/>
  <c r="AD62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AJ61" i="4"/>
  <c r="AI61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AJ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AJ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AA51" i="4"/>
  <c r="AC50" i="4"/>
  <c r="M50" i="4"/>
  <c r="H49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AJ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AJ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AJ28" i="4"/>
  <c r="AF28" i="4"/>
  <c r="AF51" i="4" s="1"/>
  <c r="AE28" i="4"/>
  <c r="AD28" i="4"/>
  <c r="AD51" i="4" s="1"/>
  <c r="AC28" i="4"/>
  <c r="AC74" i="4" s="1"/>
  <c r="AB28" i="4"/>
  <c r="AA28" i="4"/>
  <c r="Z28" i="4"/>
  <c r="Z74" i="4" s="1"/>
  <c r="Y28" i="4"/>
  <c r="X28" i="4"/>
  <c r="X51" i="4" s="1"/>
  <c r="W28" i="4"/>
  <c r="V28" i="4"/>
  <c r="V51" i="4" s="1"/>
  <c r="U28" i="4"/>
  <c r="U74" i="4" s="1"/>
  <c r="T28" i="4"/>
  <c r="S28" i="4"/>
  <c r="S74" i="4" s="1"/>
  <c r="R28" i="4"/>
  <c r="R74" i="4" s="1"/>
  <c r="Q28" i="4"/>
  <c r="P28" i="4"/>
  <c r="P51" i="4" s="1"/>
  <c r="O28" i="4"/>
  <c r="N28" i="4"/>
  <c r="N51" i="4" s="1"/>
  <c r="M28" i="4"/>
  <c r="M74" i="4" s="1"/>
  <c r="L28" i="4"/>
  <c r="K28" i="4"/>
  <c r="K74" i="4" s="1"/>
  <c r="J28" i="4"/>
  <c r="J74" i="4" s="1"/>
  <c r="I28" i="4"/>
  <c r="H28" i="4"/>
  <c r="H51" i="4" s="1"/>
  <c r="G28" i="4"/>
  <c r="F28" i="4"/>
  <c r="F51" i="4" s="1"/>
  <c r="E28" i="4"/>
  <c r="E74" i="4" s="1"/>
  <c r="D28" i="4"/>
  <c r="C28" i="4"/>
  <c r="AJ27" i="4"/>
  <c r="AF27" i="4"/>
  <c r="AF50" i="4" s="1"/>
  <c r="AE27" i="4"/>
  <c r="AD27" i="4"/>
  <c r="AE73" i="4" s="1"/>
  <c r="AC27" i="4"/>
  <c r="AC73" i="4" s="1"/>
  <c r="AB27" i="4"/>
  <c r="AA27" i="4"/>
  <c r="Z27" i="4"/>
  <c r="AA50" i="4" s="1"/>
  <c r="Y27" i="4"/>
  <c r="X27" i="4"/>
  <c r="X50" i="4" s="1"/>
  <c r="W27" i="4"/>
  <c r="V27" i="4"/>
  <c r="W73" i="4" s="1"/>
  <c r="U27" i="4"/>
  <c r="U73" i="4" s="1"/>
  <c r="T27" i="4"/>
  <c r="S27" i="4"/>
  <c r="R27" i="4"/>
  <c r="S50" i="4" s="1"/>
  <c r="Q27" i="4"/>
  <c r="P27" i="4"/>
  <c r="P50" i="4" s="1"/>
  <c r="O27" i="4"/>
  <c r="N27" i="4"/>
  <c r="O73" i="4" s="1"/>
  <c r="M27" i="4"/>
  <c r="M73" i="4" s="1"/>
  <c r="L27" i="4"/>
  <c r="K27" i="4"/>
  <c r="J27" i="4"/>
  <c r="K50" i="4" s="1"/>
  <c r="I27" i="4"/>
  <c r="H27" i="4"/>
  <c r="H50" i="4" s="1"/>
  <c r="G27" i="4"/>
  <c r="F27" i="4"/>
  <c r="G73" i="4" s="1"/>
  <c r="E27" i="4"/>
  <c r="E73" i="4" s="1"/>
  <c r="D27" i="4"/>
  <c r="C27" i="4"/>
  <c r="AJ26" i="4"/>
  <c r="AF26" i="4"/>
  <c r="AE26" i="4"/>
  <c r="AE72" i="4" s="1"/>
  <c r="AD26" i="4"/>
  <c r="AC26" i="4"/>
  <c r="AC49" i="4" s="1"/>
  <c r="AB26" i="4"/>
  <c r="AB49" i="4" s="1"/>
  <c r="AA26" i="4"/>
  <c r="Z26" i="4"/>
  <c r="Y26" i="4"/>
  <c r="Y72" i="4" s="1"/>
  <c r="X26" i="4"/>
  <c r="W26" i="4"/>
  <c r="W72" i="4" s="1"/>
  <c r="V26" i="4"/>
  <c r="U26" i="4"/>
  <c r="U49" i="4" s="1"/>
  <c r="T26" i="4"/>
  <c r="T49" i="4" s="1"/>
  <c r="S26" i="4"/>
  <c r="R26" i="4"/>
  <c r="Q26" i="4"/>
  <c r="Q72" i="4" s="1"/>
  <c r="P26" i="4"/>
  <c r="O26" i="4"/>
  <c r="O72" i="4" s="1"/>
  <c r="N26" i="4"/>
  <c r="M26" i="4"/>
  <c r="M49" i="4" s="1"/>
  <c r="L26" i="4"/>
  <c r="L49" i="4" s="1"/>
  <c r="K26" i="4"/>
  <c r="J26" i="4"/>
  <c r="I26" i="4"/>
  <c r="I72" i="4" s="1"/>
  <c r="H26" i="4"/>
  <c r="G26" i="4"/>
  <c r="G72" i="4" s="1"/>
  <c r="F26" i="4"/>
  <c r="E26" i="4"/>
  <c r="E49" i="4" s="1"/>
  <c r="D26" i="4"/>
  <c r="D49" i="4" s="1"/>
  <c r="C26" i="4"/>
  <c r="AJ25" i="4"/>
  <c r="AF25" i="4"/>
  <c r="AF71" i="4" s="1"/>
  <c r="AE25" i="4"/>
  <c r="AD25" i="4"/>
  <c r="AE48" i="4" s="1"/>
  <c r="AC25" i="4"/>
  <c r="AB25" i="4"/>
  <c r="AB48" i="4" s="1"/>
  <c r="AA25" i="4"/>
  <c r="AA48" i="4" s="1"/>
  <c r="Z25" i="4"/>
  <c r="Y25" i="4"/>
  <c r="X25" i="4"/>
  <c r="X71" i="4" s="1"/>
  <c r="W25" i="4"/>
  <c r="V25" i="4"/>
  <c r="W48" i="4" s="1"/>
  <c r="U25" i="4"/>
  <c r="U71" i="4" s="1"/>
  <c r="T25" i="4"/>
  <c r="T48" i="4" s="1"/>
  <c r="S25" i="4"/>
  <c r="S48" i="4" s="1"/>
  <c r="R25" i="4"/>
  <c r="Q25" i="4"/>
  <c r="P25" i="4"/>
  <c r="P71" i="4" s="1"/>
  <c r="O25" i="4"/>
  <c r="N25" i="4"/>
  <c r="O48" i="4" s="1"/>
  <c r="M25" i="4"/>
  <c r="M71" i="4" s="1"/>
  <c r="L25" i="4"/>
  <c r="L48" i="4" s="1"/>
  <c r="K25" i="4"/>
  <c r="K48" i="4" s="1"/>
  <c r="J25" i="4"/>
  <c r="I25" i="4"/>
  <c r="H25" i="4"/>
  <c r="H71" i="4" s="1"/>
  <c r="G25" i="4"/>
  <c r="F25" i="4"/>
  <c r="G48" i="4" s="1"/>
  <c r="E25" i="4"/>
  <c r="E71" i="4" s="1"/>
  <c r="D25" i="4"/>
  <c r="D48" i="4" s="1"/>
  <c r="C25" i="4"/>
  <c r="AI24" i="4"/>
  <c r="AH24" i="4"/>
  <c r="AH70" i="4" s="1"/>
  <c r="AG24" i="4"/>
  <c r="AF24" i="4"/>
  <c r="AF47" i="4" s="1"/>
  <c r="AE24" i="4"/>
  <c r="AD24" i="4"/>
  <c r="AD47" i="4" s="1"/>
  <c r="AC24" i="4"/>
  <c r="AC47" i="4" s="1"/>
  <c r="AB24" i="4"/>
  <c r="AA24" i="4"/>
  <c r="Z24" i="4"/>
  <c r="Z70" i="4" s="1"/>
  <c r="Y24" i="4"/>
  <c r="X24" i="4"/>
  <c r="X47" i="4" s="1"/>
  <c r="W24" i="4"/>
  <c r="V24" i="4"/>
  <c r="V47" i="4" s="1"/>
  <c r="U24" i="4"/>
  <c r="U47" i="4" s="1"/>
  <c r="T24" i="4"/>
  <c r="S24" i="4"/>
  <c r="R24" i="4"/>
  <c r="R70" i="4" s="1"/>
  <c r="Q24" i="4"/>
  <c r="P24" i="4"/>
  <c r="P47" i="4" s="1"/>
  <c r="O24" i="4"/>
  <c r="N24" i="4"/>
  <c r="N47" i="4" s="1"/>
  <c r="M24" i="4"/>
  <c r="M47" i="4" s="1"/>
  <c r="L24" i="4"/>
  <c r="K24" i="4"/>
  <c r="J24" i="4"/>
  <c r="J70" i="4" s="1"/>
  <c r="I24" i="4"/>
  <c r="H24" i="4"/>
  <c r="H47" i="4" s="1"/>
  <c r="G24" i="4"/>
  <c r="G70" i="4" s="1"/>
  <c r="F24" i="4"/>
  <c r="F47" i="4" s="1"/>
  <c r="E24" i="4"/>
  <c r="E47" i="4" s="1"/>
  <c r="D24" i="4"/>
  <c r="C24" i="4"/>
  <c r="AF23" i="4"/>
  <c r="AF46" i="4" s="1"/>
  <c r="AE23" i="4"/>
  <c r="AD23" i="4"/>
  <c r="AD69" i="4" s="1"/>
  <c r="AC23" i="4"/>
  <c r="AC69" i="4" s="1"/>
  <c r="AB23" i="4"/>
  <c r="AA23" i="4"/>
  <c r="Z23" i="4"/>
  <c r="Z46" i="4" s="1"/>
  <c r="Y23" i="4"/>
  <c r="Y69" i="4" s="1"/>
  <c r="X23" i="4"/>
  <c r="Y46" i="4" s="1"/>
  <c r="W23" i="4"/>
  <c r="V23" i="4"/>
  <c r="V69" i="4" s="1"/>
  <c r="U23" i="4"/>
  <c r="U69" i="4" s="1"/>
  <c r="T23" i="4"/>
  <c r="S23" i="4"/>
  <c r="R23" i="4"/>
  <c r="R46" i="4" s="1"/>
  <c r="Q23" i="4"/>
  <c r="Q69" i="4" s="1"/>
  <c r="P23" i="4"/>
  <c r="Q46" i="4" s="1"/>
  <c r="O23" i="4"/>
  <c r="N23" i="4"/>
  <c r="N69" i="4" s="1"/>
  <c r="M23" i="4"/>
  <c r="M69" i="4" s="1"/>
  <c r="L23" i="4"/>
  <c r="K23" i="4"/>
  <c r="K46" i="4" s="1"/>
  <c r="J23" i="4"/>
  <c r="J46" i="4" s="1"/>
  <c r="I23" i="4"/>
  <c r="I69" i="4" s="1"/>
  <c r="H23" i="4"/>
  <c r="I46" i="4" s="1"/>
  <c r="G23" i="4"/>
  <c r="F23" i="4"/>
  <c r="F69" i="4" s="1"/>
  <c r="E23" i="4"/>
  <c r="E69" i="4" s="1"/>
  <c r="D23" i="4"/>
  <c r="C23" i="4"/>
  <c r="AG22" i="4"/>
  <c r="AG68" i="4" s="1"/>
  <c r="AF22" i="4"/>
  <c r="AE22" i="4"/>
  <c r="AE68" i="4" s="1"/>
  <c r="AD22" i="4"/>
  <c r="AC22" i="4"/>
  <c r="AC68" i="4" s="1"/>
  <c r="AB22" i="4"/>
  <c r="AB45" i="4" s="1"/>
  <c r="Z22" i="4"/>
  <c r="AA45" i="4" s="1"/>
  <c r="Y22" i="4"/>
  <c r="X22" i="4"/>
  <c r="X68" i="4" s="1"/>
  <c r="W22" i="4"/>
  <c r="V22" i="4"/>
  <c r="V68" i="4" s="1"/>
  <c r="U22" i="4"/>
  <c r="T22" i="4"/>
  <c r="T45" i="4" s="1"/>
  <c r="S22" i="4"/>
  <c r="R22" i="4"/>
  <c r="Q22" i="4"/>
  <c r="P22" i="4"/>
  <c r="P68" i="4" s="1"/>
  <c r="O22" i="4"/>
  <c r="N22" i="4"/>
  <c r="N68" i="4" s="1"/>
  <c r="M22" i="4"/>
  <c r="L22" i="4"/>
  <c r="L45" i="4" s="1"/>
  <c r="K22" i="4"/>
  <c r="K68" i="4" s="1"/>
  <c r="J22" i="4"/>
  <c r="I22" i="4"/>
  <c r="H22" i="4"/>
  <c r="H68" i="4" s="1"/>
  <c r="G22" i="4"/>
  <c r="F22" i="4"/>
  <c r="F68" i="4" s="1"/>
  <c r="E22" i="4"/>
  <c r="D22" i="4"/>
  <c r="D45" i="4" s="1"/>
  <c r="C22" i="4"/>
  <c r="AI21" i="4"/>
  <c r="AH21" i="4"/>
  <c r="AH67" i="4" s="1"/>
  <c r="AG21" i="4"/>
  <c r="AF21" i="4"/>
  <c r="AF67" i="4" s="1"/>
  <c r="AE21" i="4"/>
  <c r="AE44" i="4" s="1"/>
  <c r="AD21" i="4"/>
  <c r="AD44" i="4" s="1"/>
  <c r="AC21" i="4"/>
  <c r="AC44" i="4" s="1"/>
  <c r="AB21" i="4"/>
  <c r="AA21" i="4"/>
  <c r="Z21" i="4"/>
  <c r="Z67" i="4" s="1"/>
  <c r="Y21" i="4"/>
  <c r="X21" i="4"/>
  <c r="X67" i="4" s="1"/>
  <c r="W21" i="4"/>
  <c r="W44" i="4" s="1"/>
  <c r="V21" i="4"/>
  <c r="V44" i="4" s="1"/>
  <c r="U21" i="4"/>
  <c r="U44" i="4" s="1"/>
  <c r="T21" i="4"/>
  <c r="S21" i="4"/>
  <c r="R21" i="4"/>
  <c r="R67" i="4" s="1"/>
  <c r="Q21" i="4"/>
  <c r="P21" i="4"/>
  <c r="P67" i="4" s="1"/>
  <c r="O21" i="4"/>
  <c r="O44" i="4" s="1"/>
  <c r="N21" i="4"/>
  <c r="N44" i="4" s="1"/>
  <c r="M21" i="4"/>
  <c r="M44" i="4" s="1"/>
  <c r="L21" i="4"/>
  <c r="K21" i="4"/>
  <c r="J21" i="4"/>
  <c r="J67" i="4" s="1"/>
  <c r="I21" i="4"/>
  <c r="H21" i="4"/>
  <c r="H67" i="4" s="1"/>
  <c r="G21" i="4"/>
  <c r="G44" i="4" s="1"/>
  <c r="F21" i="4"/>
  <c r="F44" i="4" s="1"/>
  <c r="E21" i="4"/>
  <c r="E44" i="4" s="1"/>
  <c r="D21" i="4"/>
  <c r="C21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AF17" i="4"/>
  <c r="AI11" i="4"/>
  <c r="AJ36" i="4" s="1"/>
  <c r="AG11" i="4"/>
  <c r="AG59" i="4" s="1"/>
  <c r="AH10" i="4"/>
  <c r="AI58" i="4" s="1"/>
  <c r="AH9" i="4"/>
  <c r="AI57" i="4" s="1"/>
  <c r="AI7" i="4"/>
  <c r="AI26" i="4" s="1"/>
  <c r="AG7" i="4"/>
  <c r="AG55" i="4" s="1"/>
  <c r="AJ6" i="4"/>
  <c r="AJ54" i="4" s="1"/>
  <c r="AA5" i="4"/>
  <c r="AA20" i="4" s="1"/>
  <c r="V43" i="8" l="1"/>
  <c r="V30" i="8"/>
  <c r="V66" i="8"/>
  <c r="V53" i="8"/>
  <c r="V20" i="8"/>
  <c r="U177" i="2"/>
  <c r="U117" i="2"/>
  <c r="U41" i="2"/>
  <c r="U155" i="2"/>
  <c r="U156" i="2"/>
  <c r="U157" i="2"/>
  <c r="U173" i="2"/>
  <c r="U158" i="2"/>
  <c r="U159" i="2"/>
  <c r="U114" i="2"/>
  <c r="U115" i="2"/>
  <c r="U118" i="2"/>
  <c r="U119" i="2"/>
  <c r="U120" i="2"/>
  <c r="U55" i="2"/>
  <c r="U56" i="2"/>
  <c r="U57" i="2"/>
  <c r="U59" i="2"/>
  <c r="U58" i="2"/>
  <c r="U97" i="2"/>
  <c r="U160" i="2"/>
  <c r="U53" i="2"/>
  <c r="U103" i="2"/>
  <c r="U153" i="2"/>
  <c r="U35" i="2"/>
  <c r="U98" i="2"/>
  <c r="U161" i="2"/>
  <c r="U45" i="4"/>
  <c r="P49" i="4"/>
  <c r="AE70" i="4"/>
  <c r="I67" i="4"/>
  <c r="Q67" i="4"/>
  <c r="Y67" i="4"/>
  <c r="AG67" i="4"/>
  <c r="G68" i="4"/>
  <c r="O68" i="4"/>
  <c r="W68" i="4"/>
  <c r="AF68" i="4"/>
  <c r="AI23" i="4"/>
  <c r="I47" i="4"/>
  <c r="Q47" i="4"/>
  <c r="Y47" i="4"/>
  <c r="AG47" i="4"/>
  <c r="G71" i="4"/>
  <c r="O71" i="4"/>
  <c r="W71" i="4"/>
  <c r="AE71" i="4"/>
  <c r="H72" i="4"/>
  <c r="P72" i="4"/>
  <c r="X72" i="4"/>
  <c r="AF72" i="4"/>
  <c r="I50" i="4"/>
  <c r="Q50" i="4"/>
  <c r="Y50" i="4"/>
  <c r="AI27" i="4"/>
  <c r="I74" i="4"/>
  <c r="Q74" i="4"/>
  <c r="Y74" i="4"/>
  <c r="AC45" i="4"/>
  <c r="W49" i="4"/>
  <c r="I51" i="4"/>
  <c r="AJ59" i="4"/>
  <c r="AA68" i="4"/>
  <c r="AJ23" i="4"/>
  <c r="AJ69" i="4" s="1"/>
  <c r="AJ73" i="4"/>
  <c r="X49" i="4"/>
  <c r="K51" i="4"/>
  <c r="K71" i="4"/>
  <c r="K67" i="4"/>
  <c r="S67" i="4"/>
  <c r="AA67" i="4"/>
  <c r="AI67" i="4"/>
  <c r="I68" i="4"/>
  <c r="Q68" i="4"/>
  <c r="Y68" i="4"/>
  <c r="K69" i="4"/>
  <c r="S69" i="4"/>
  <c r="AA69" i="4"/>
  <c r="K70" i="4"/>
  <c r="S70" i="4"/>
  <c r="AA70" i="4"/>
  <c r="AI70" i="4"/>
  <c r="I71" i="4"/>
  <c r="Q71" i="4"/>
  <c r="Y71" i="4"/>
  <c r="J49" i="4"/>
  <c r="R49" i="4"/>
  <c r="Z49" i="4"/>
  <c r="K73" i="4"/>
  <c r="S73" i="4"/>
  <c r="AA73" i="4"/>
  <c r="AA74" i="4"/>
  <c r="S46" i="4"/>
  <c r="AE49" i="4"/>
  <c r="Q51" i="4"/>
  <c r="D44" i="4"/>
  <c r="L44" i="4"/>
  <c r="T44" i="4"/>
  <c r="AB44" i="4"/>
  <c r="AJ21" i="4"/>
  <c r="AJ44" i="4" s="1"/>
  <c r="K45" i="4"/>
  <c r="S45" i="4"/>
  <c r="D69" i="4"/>
  <c r="L69" i="4"/>
  <c r="T69" i="4"/>
  <c r="AB69" i="4"/>
  <c r="E70" i="4"/>
  <c r="M70" i="4"/>
  <c r="U70" i="4"/>
  <c r="AC70" i="4"/>
  <c r="AJ24" i="4"/>
  <c r="J71" i="4"/>
  <c r="R71" i="4"/>
  <c r="Z71" i="4"/>
  <c r="K49" i="4"/>
  <c r="S49" i="4"/>
  <c r="AA49" i="4"/>
  <c r="D73" i="4"/>
  <c r="L73" i="4"/>
  <c r="T73" i="4"/>
  <c r="AB73" i="4"/>
  <c r="D74" i="4"/>
  <c r="L74" i="4"/>
  <c r="T74" i="4"/>
  <c r="AB74" i="4"/>
  <c r="AA46" i="4"/>
  <c r="AF49" i="4"/>
  <c r="S51" i="4"/>
  <c r="S71" i="4"/>
  <c r="G49" i="4"/>
  <c r="E50" i="4"/>
  <c r="Y51" i="4"/>
  <c r="AH34" i="4"/>
  <c r="E45" i="4"/>
  <c r="O70" i="4"/>
  <c r="G67" i="4"/>
  <c r="O67" i="4"/>
  <c r="W67" i="4"/>
  <c r="AE67" i="4"/>
  <c r="E68" i="4"/>
  <c r="M68" i="4"/>
  <c r="U68" i="4"/>
  <c r="AD68" i="4"/>
  <c r="G69" i="4"/>
  <c r="O69" i="4"/>
  <c r="W69" i="4"/>
  <c r="AE69" i="4"/>
  <c r="G47" i="4"/>
  <c r="O47" i="4"/>
  <c r="W47" i="4"/>
  <c r="AE47" i="4"/>
  <c r="E48" i="4"/>
  <c r="M48" i="4"/>
  <c r="U48" i="4"/>
  <c r="AC48" i="4"/>
  <c r="F72" i="4"/>
  <c r="N72" i="4"/>
  <c r="V72" i="4"/>
  <c r="AD72" i="4"/>
  <c r="G50" i="4"/>
  <c r="O50" i="4"/>
  <c r="W50" i="4"/>
  <c r="AE50" i="4"/>
  <c r="G51" i="4"/>
  <c r="O51" i="4"/>
  <c r="W51" i="4"/>
  <c r="AE51" i="4"/>
  <c r="M45" i="4"/>
  <c r="O49" i="4"/>
  <c r="U50" i="4"/>
  <c r="W70" i="4"/>
  <c r="AC71" i="4"/>
  <c r="AJ49" i="4"/>
  <c r="AG27" i="4"/>
  <c r="AA30" i="4"/>
  <c r="AI34" i="4"/>
  <c r="H44" i="4"/>
  <c r="P44" i="4"/>
  <c r="X44" i="4"/>
  <c r="AF44" i="4"/>
  <c r="F45" i="4"/>
  <c r="N45" i="4"/>
  <c r="V45" i="4"/>
  <c r="AD45" i="4"/>
  <c r="D46" i="4"/>
  <c r="L46" i="4"/>
  <c r="T46" i="4"/>
  <c r="AB46" i="4"/>
  <c r="AJ46" i="4"/>
  <c r="J47" i="4"/>
  <c r="R47" i="4"/>
  <c r="Z47" i="4"/>
  <c r="AH47" i="4"/>
  <c r="H48" i="4"/>
  <c r="P48" i="4"/>
  <c r="X48" i="4"/>
  <c r="AF48" i="4"/>
  <c r="F49" i="4"/>
  <c r="N49" i="4"/>
  <c r="V49" i="4"/>
  <c r="AD49" i="4"/>
  <c r="D50" i="4"/>
  <c r="L50" i="4"/>
  <c r="T50" i="4"/>
  <c r="AB50" i="4"/>
  <c r="AJ50" i="4"/>
  <c r="J51" i="4"/>
  <c r="R51" i="4"/>
  <c r="Z51" i="4"/>
  <c r="D67" i="4"/>
  <c r="L67" i="4"/>
  <c r="T67" i="4"/>
  <c r="AB67" i="4"/>
  <c r="AJ67" i="4"/>
  <c r="J68" i="4"/>
  <c r="R68" i="4"/>
  <c r="Z68" i="4"/>
  <c r="H69" i="4"/>
  <c r="P69" i="4"/>
  <c r="X69" i="4"/>
  <c r="AF69" i="4"/>
  <c r="F70" i="4"/>
  <c r="N70" i="4"/>
  <c r="V70" i="4"/>
  <c r="AD70" i="4"/>
  <c r="D71" i="4"/>
  <c r="L71" i="4"/>
  <c r="T71" i="4"/>
  <c r="AB71" i="4"/>
  <c r="AJ71" i="4"/>
  <c r="J72" i="4"/>
  <c r="R72" i="4"/>
  <c r="Z72" i="4"/>
  <c r="H73" i="4"/>
  <c r="P73" i="4"/>
  <c r="X73" i="4"/>
  <c r="AF73" i="4"/>
  <c r="F74" i="4"/>
  <c r="N74" i="4"/>
  <c r="V74" i="4"/>
  <c r="AD74" i="4"/>
  <c r="AH35" i="4"/>
  <c r="AA43" i="4"/>
  <c r="I44" i="4"/>
  <c r="Q44" i="4"/>
  <c r="Y44" i="4"/>
  <c r="AG44" i="4"/>
  <c r="G45" i="4"/>
  <c r="O45" i="4"/>
  <c r="W45" i="4"/>
  <c r="AE45" i="4"/>
  <c r="E46" i="4"/>
  <c r="M46" i="4"/>
  <c r="U46" i="4"/>
  <c r="AC46" i="4"/>
  <c r="K47" i="4"/>
  <c r="S47" i="4"/>
  <c r="AA47" i="4"/>
  <c r="AI47" i="4"/>
  <c r="I48" i="4"/>
  <c r="Q48" i="4"/>
  <c r="Y48" i="4"/>
  <c r="AJ55" i="4"/>
  <c r="E67" i="4"/>
  <c r="M67" i="4"/>
  <c r="U67" i="4"/>
  <c r="AC67" i="4"/>
  <c r="K72" i="4"/>
  <c r="S72" i="4"/>
  <c r="AA72" i="4"/>
  <c r="I73" i="4"/>
  <c r="Q73" i="4"/>
  <c r="Y73" i="4"/>
  <c r="G74" i="4"/>
  <c r="O74" i="4"/>
  <c r="W74" i="4"/>
  <c r="AE74" i="4"/>
  <c r="AB5" i="4"/>
  <c r="AG25" i="4"/>
  <c r="AG32" i="4"/>
  <c r="AI35" i="4"/>
  <c r="AG36" i="4"/>
  <c r="J44" i="4"/>
  <c r="R44" i="4"/>
  <c r="Z44" i="4"/>
  <c r="AH44" i="4"/>
  <c r="H45" i="4"/>
  <c r="P45" i="4"/>
  <c r="X45" i="4"/>
  <c r="AF45" i="4"/>
  <c r="F46" i="4"/>
  <c r="N46" i="4"/>
  <c r="V46" i="4"/>
  <c r="AD46" i="4"/>
  <c r="D47" i="4"/>
  <c r="L47" i="4"/>
  <c r="T47" i="4"/>
  <c r="AB47" i="4"/>
  <c r="AJ47" i="4"/>
  <c r="J48" i="4"/>
  <c r="R48" i="4"/>
  <c r="Z48" i="4"/>
  <c r="F50" i="4"/>
  <c r="N50" i="4"/>
  <c r="V50" i="4"/>
  <c r="AD50" i="4"/>
  <c r="D51" i="4"/>
  <c r="L51" i="4"/>
  <c r="T51" i="4"/>
  <c r="AB51" i="4"/>
  <c r="F67" i="4"/>
  <c r="N67" i="4"/>
  <c r="V67" i="4"/>
  <c r="AD67" i="4"/>
  <c r="D68" i="4"/>
  <c r="L68" i="4"/>
  <c r="T68" i="4"/>
  <c r="AB68" i="4"/>
  <c r="J69" i="4"/>
  <c r="R69" i="4"/>
  <c r="Z69" i="4"/>
  <c r="H70" i="4"/>
  <c r="P70" i="4"/>
  <c r="X70" i="4"/>
  <c r="AF70" i="4"/>
  <c r="F71" i="4"/>
  <c r="N71" i="4"/>
  <c r="V71" i="4"/>
  <c r="AD71" i="4"/>
  <c r="D72" i="4"/>
  <c r="L72" i="4"/>
  <c r="T72" i="4"/>
  <c r="AB72" i="4"/>
  <c r="AJ72" i="4"/>
  <c r="J73" i="4"/>
  <c r="R73" i="4"/>
  <c r="Z73" i="4"/>
  <c r="H74" i="4"/>
  <c r="P74" i="4"/>
  <c r="X74" i="4"/>
  <c r="AF74" i="4"/>
  <c r="AH11" i="4"/>
  <c r="AI22" i="4"/>
  <c r="AG28" i="4"/>
  <c r="AJ31" i="4"/>
  <c r="K44" i="4"/>
  <c r="S44" i="4"/>
  <c r="AA44" i="4"/>
  <c r="AI44" i="4"/>
  <c r="I45" i="4"/>
  <c r="Q45" i="4"/>
  <c r="Y45" i="4"/>
  <c r="AG45" i="4"/>
  <c r="G46" i="4"/>
  <c r="O46" i="4"/>
  <c r="W46" i="4"/>
  <c r="AE46" i="4"/>
  <c r="I49" i="4"/>
  <c r="Q49" i="4"/>
  <c r="Y49" i="4"/>
  <c r="E51" i="4"/>
  <c r="M51" i="4"/>
  <c r="U51" i="4"/>
  <c r="AC51" i="4"/>
  <c r="AH57" i="4"/>
  <c r="I70" i="4"/>
  <c r="Q70" i="4"/>
  <c r="Y70" i="4"/>
  <c r="AG70" i="4"/>
  <c r="E72" i="4"/>
  <c r="M72" i="4"/>
  <c r="U72" i="4"/>
  <c r="AC72" i="4"/>
  <c r="AJ22" i="4"/>
  <c r="AG23" i="4"/>
  <c r="AI25" i="4"/>
  <c r="J45" i="4"/>
  <c r="R45" i="4"/>
  <c r="Z45" i="4"/>
  <c r="H46" i="4"/>
  <c r="P46" i="4"/>
  <c r="X46" i="4"/>
  <c r="AA53" i="4"/>
  <c r="AG26" i="4"/>
  <c r="AI28" i="4"/>
  <c r="AJ51" i="4" s="1"/>
  <c r="AJ32" i="4"/>
  <c r="AH58" i="4"/>
  <c r="AA66" i="4"/>
  <c r="AH7" i="4"/>
  <c r="AI32" i="4" s="1"/>
  <c r="F48" i="4"/>
  <c r="N48" i="4"/>
  <c r="V48" i="4"/>
  <c r="AD48" i="4"/>
  <c r="J50" i="4"/>
  <c r="R50" i="4"/>
  <c r="Z50" i="4"/>
  <c r="D70" i="4"/>
  <c r="L70" i="4"/>
  <c r="T70" i="4"/>
  <c r="AB70" i="4"/>
  <c r="AJ70" i="4"/>
  <c r="F73" i="4"/>
  <c r="N73" i="4"/>
  <c r="V73" i="4"/>
  <c r="AD73" i="4"/>
  <c r="AH59" i="4" l="1"/>
  <c r="AH23" i="4"/>
  <c r="AH28" i="4"/>
  <c r="AI74" i="4" s="1"/>
  <c r="AH36" i="4"/>
  <c r="AH27" i="4"/>
  <c r="AG71" i="4"/>
  <c r="AG48" i="4"/>
  <c r="AI59" i="4"/>
  <c r="AB20" i="4"/>
  <c r="AB66" i="4"/>
  <c r="AB53" i="4"/>
  <c r="AC5" i="4"/>
  <c r="AB43" i="4"/>
  <c r="AB30" i="4"/>
  <c r="AI55" i="4"/>
  <c r="AG72" i="4"/>
  <c r="AG49" i="4"/>
  <c r="AI36" i="4"/>
  <c r="AJ74" i="4"/>
  <c r="AG46" i="4"/>
  <c r="AG69" i="4"/>
  <c r="AH55" i="4"/>
  <c r="AH26" i="4"/>
  <c r="AH32" i="4"/>
  <c r="AH25" i="4"/>
  <c r="AI48" i="4" s="1"/>
  <c r="AH22" i="4"/>
  <c r="AJ45" i="4"/>
  <c r="AJ68" i="4"/>
  <c r="AG51" i="4"/>
  <c r="AG74" i="4"/>
  <c r="AG50" i="4"/>
  <c r="AG73" i="4"/>
  <c r="AI45" i="4"/>
  <c r="AI68" i="4"/>
  <c r="AJ48" i="4"/>
  <c r="AH45" i="4" l="1"/>
  <c r="AH68" i="4"/>
  <c r="AH71" i="4"/>
  <c r="AH48" i="4"/>
  <c r="AI71" i="4"/>
  <c r="AI50" i="4"/>
  <c r="AH50" i="4"/>
  <c r="AH73" i="4"/>
  <c r="AI73" i="4"/>
  <c r="AC66" i="4"/>
  <c r="AC53" i="4"/>
  <c r="AD5" i="4"/>
  <c r="AC43" i="4"/>
  <c r="AC30" i="4"/>
  <c r="AC20" i="4"/>
  <c r="AH49" i="4"/>
  <c r="AH72" i="4"/>
  <c r="AI72" i="4"/>
  <c r="AI49" i="4"/>
  <c r="AH74" i="4"/>
  <c r="AH51" i="4"/>
  <c r="AI46" i="4"/>
  <c r="AH46" i="4"/>
  <c r="AH69" i="4"/>
  <c r="AI69" i="4"/>
  <c r="AI51" i="4"/>
  <c r="AD53" i="4" l="1"/>
  <c r="AE5" i="4"/>
  <c r="AD43" i="4"/>
  <c r="AD30" i="4"/>
  <c r="AD20" i="4"/>
  <c r="AD66" i="4"/>
  <c r="AF5" i="4" l="1"/>
  <c r="AE43" i="4"/>
  <c r="AE30" i="4"/>
  <c r="AE20" i="4"/>
  <c r="AE66" i="4"/>
  <c r="AE53" i="4"/>
  <c r="AG5" i="4" l="1"/>
  <c r="AF43" i="4"/>
  <c r="AF30" i="4"/>
  <c r="AF20" i="4"/>
  <c r="AF66" i="4"/>
  <c r="AF53" i="4"/>
  <c r="AG43" i="4" l="1"/>
  <c r="AG30" i="4"/>
  <c r="AG20" i="4"/>
  <c r="AG66" i="4"/>
  <c r="AG53" i="4"/>
  <c r="AH5" i="4"/>
  <c r="AH30" i="4" l="1"/>
  <c r="AH20" i="4"/>
  <c r="AH66" i="4"/>
  <c r="AH53" i="4"/>
  <c r="AI5" i="4"/>
  <c r="AH43" i="4"/>
  <c r="AI20" i="4" l="1"/>
  <c r="AI66" i="4"/>
  <c r="AI53" i="4"/>
  <c r="AJ5" i="4"/>
  <c r="AI43" i="4"/>
  <c r="AI30" i="4"/>
  <c r="AJ20" i="4" l="1"/>
  <c r="AJ66" i="4"/>
  <c r="AJ53" i="4"/>
  <c r="AJ43" i="4"/>
  <c r="AJ30" i="4"/>
  <c r="S126" i="2" l="1"/>
  <c r="S66" i="2"/>
  <c r="L75" i="2"/>
  <c r="T66" i="2" l="1"/>
  <c r="T126" i="2"/>
  <c r="T22" i="2"/>
  <c r="T170" i="2"/>
  <c r="T169" i="2"/>
  <c r="T168" i="2"/>
  <c r="T167" i="2"/>
  <c r="T166" i="2"/>
  <c r="T165" i="2"/>
  <c r="T164" i="2"/>
  <c r="T151" i="2"/>
  <c r="T150" i="2"/>
  <c r="T149" i="2"/>
  <c r="T148" i="2"/>
  <c r="T147" i="2"/>
  <c r="T146" i="2"/>
  <c r="T145" i="2"/>
  <c r="T142" i="2"/>
  <c r="T141" i="2"/>
  <c r="T140" i="2"/>
  <c r="T139" i="2"/>
  <c r="T138" i="2"/>
  <c r="T137" i="2"/>
  <c r="T136" i="2"/>
  <c r="T135" i="2"/>
  <c r="T110" i="2"/>
  <c r="T109" i="2"/>
  <c r="T108" i="2"/>
  <c r="T107" i="2"/>
  <c r="T104" i="2"/>
  <c r="T91" i="2"/>
  <c r="T90" i="2"/>
  <c r="T89" i="2"/>
  <c r="T88" i="2"/>
  <c r="T85" i="2"/>
  <c r="T82" i="2"/>
  <c r="T81" i="2"/>
  <c r="T80" i="2"/>
  <c r="T78" i="2"/>
  <c r="T75" i="2"/>
  <c r="T77" i="2"/>
  <c r="T79" i="2"/>
  <c r="T50" i="2"/>
  <c r="T49" i="2"/>
  <c r="T48" i="2"/>
  <c r="T47" i="2"/>
  <c r="T46" i="2"/>
  <c r="T45" i="2"/>
  <c r="T44" i="2"/>
  <c r="T31" i="2"/>
  <c r="T30" i="2"/>
  <c r="T29" i="2"/>
  <c r="T28" i="2"/>
  <c r="T27" i="2"/>
  <c r="T25" i="2"/>
  <c r="T21" i="2"/>
  <c r="T18" i="2"/>
  <c r="T17" i="2"/>
  <c r="T15" i="2"/>
  <c r="T26" i="2" l="1"/>
  <c r="T16" i="2"/>
  <c r="T19" i="2"/>
  <c r="T20" i="2"/>
  <c r="T76" i="2"/>
  <c r="S135" i="2" l="1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C135" i="2"/>
  <c r="S75" i="2"/>
  <c r="R75" i="2"/>
  <c r="Q75" i="2"/>
  <c r="P75" i="2"/>
  <c r="O75" i="2"/>
  <c r="N75" i="2"/>
  <c r="M75" i="2"/>
  <c r="K75" i="2"/>
  <c r="J75" i="2"/>
  <c r="I75" i="2"/>
  <c r="H75" i="2"/>
  <c r="G75" i="2"/>
  <c r="F75" i="2"/>
  <c r="E75" i="2"/>
  <c r="D75" i="2"/>
  <c r="C7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T34" i="2" l="1"/>
  <c r="T53" i="2"/>
  <c r="T113" i="2"/>
  <c r="T94" i="2"/>
  <c r="T173" i="2"/>
  <c r="T154" i="2"/>
  <c r="R77" i="2" l="1"/>
  <c r="S136" i="2"/>
  <c r="S85" i="2"/>
  <c r="S17" i="2"/>
  <c r="S170" i="2"/>
  <c r="S169" i="2"/>
  <c r="S168" i="2"/>
  <c r="S167" i="2"/>
  <c r="S166" i="2"/>
  <c r="S165" i="2"/>
  <c r="S151" i="2"/>
  <c r="S150" i="2"/>
  <c r="S149" i="2"/>
  <c r="S148" i="2"/>
  <c r="S147" i="2"/>
  <c r="S146" i="2"/>
  <c r="S142" i="2"/>
  <c r="S141" i="2"/>
  <c r="S140" i="2"/>
  <c r="S139" i="2"/>
  <c r="S110" i="2"/>
  <c r="S109" i="2"/>
  <c r="S108" i="2"/>
  <c r="S107" i="2"/>
  <c r="S91" i="2"/>
  <c r="S90" i="2"/>
  <c r="S89" i="2"/>
  <c r="S88" i="2"/>
  <c r="S50" i="2"/>
  <c r="S49" i="2"/>
  <c r="S48" i="2"/>
  <c r="S47" i="2"/>
  <c r="S46" i="2"/>
  <c r="S45" i="2"/>
  <c r="S44" i="2"/>
  <c r="S31" i="2"/>
  <c r="S30" i="2"/>
  <c r="S29" i="2"/>
  <c r="S28" i="2"/>
  <c r="S27" i="2"/>
  <c r="S26" i="2"/>
  <c r="S25" i="2"/>
  <c r="S22" i="2"/>
  <c r="S21" i="2"/>
  <c r="S20" i="2"/>
  <c r="S19" i="2"/>
  <c r="S18" i="2"/>
  <c r="S16" i="2"/>
  <c r="S53" i="2"/>
  <c r="R126" i="2"/>
  <c r="R66" i="2"/>
  <c r="R170" i="2"/>
  <c r="R169" i="2"/>
  <c r="R168" i="2"/>
  <c r="R167" i="2"/>
  <c r="R166" i="2"/>
  <c r="R165" i="2"/>
  <c r="R164" i="2"/>
  <c r="R151" i="2"/>
  <c r="R150" i="2"/>
  <c r="R149" i="2"/>
  <c r="R148" i="2"/>
  <c r="R147" i="2"/>
  <c r="R146" i="2"/>
  <c r="R145" i="2"/>
  <c r="R142" i="2"/>
  <c r="R141" i="2"/>
  <c r="R140" i="2"/>
  <c r="R139" i="2"/>
  <c r="R138" i="2"/>
  <c r="R137" i="2"/>
  <c r="R136" i="2"/>
  <c r="R110" i="2"/>
  <c r="R109" i="2"/>
  <c r="R108" i="2"/>
  <c r="R107" i="2"/>
  <c r="R104" i="2"/>
  <c r="R91" i="2"/>
  <c r="R90" i="2"/>
  <c r="R89" i="2"/>
  <c r="R88" i="2"/>
  <c r="R85" i="2"/>
  <c r="R78" i="2"/>
  <c r="R50" i="2"/>
  <c r="R49" i="2"/>
  <c r="R48" i="2"/>
  <c r="R47" i="2"/>
  <c r="R46" i="2"/>
  <c r="R45" i="2"/>
  <c r="R44" i="2"/>
  <c r="R31" i="2"/>
  <c r="R30" i="2"/>
  <c r="R29" i="2"/>
  <c r="R28" i="2"/>
  <c r="R27" i="2"/>
  <c r="R26" i="2"/>
  <c r="R25" i="2"/>
  <c r="R22" i="2"/>
  <c r="R21" i="2"/>
  <c r="R20" i="2"/>
  <c r="R19" i="2"/>
  <c r="R18" i="2"/>
  <c r="R17" i="2"/>
  <c r="R16" i="2"/>
  <c r="Q66" i="2"/>
  <c r="Q126" i="2"/>
  <c r="N84" i="2"/>
  <c r="M84" i="2"/>
  <c r="L84" i="2"/>
  <c r="K84" i="2"/>
  <c r="J84" i="2"/>
  <c r="I84" i="2"/>
  <c r="H84" i="2"/>
  <c r="G84" i="2"/>
  <c r="F84" i="2"/>
  <c r="E84" i="2"/>
  <c r="D84" i="2"/>
  <c r="C84" i="2"/>
  <c r="N93" i="2"/>
  <c r="M93" i="2"/>
  <c r="L93" i="2"/>
  <c r="K93" i="2"/>
  <c r="J93" i="2"/>
  <c r="I93" i="2"/>
  <c r="H93" i="2"/>
  <c r="G93" i="2"/>
  <c r="F93" i="2"/>
  <c r="E93" i="2"/>
  <c r="D93" i="2"/>
  <c r="C9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Q170" i="2"/>
  <c r="Q169" i="2"/>
  <c r="Q168" i="2"/>
  <c r="Q167" i="2"/>
  <c r="Q166" i="2"/>
  <c r="Q165" i="2"/>
  <c r="Q164" i="2"/>
  <c r="Q151" i="2"/>
  <c r="Q150" i="2"/>
  <c r="Q149" i="2"/>
  <c r="Q148" i="2"/>
  <c r="Q147" i="2"/>
  <c r="Q146" i="2"/>
  <c r="Q145" i="2"/>
  <c r="Q142" i="2"/>
  <c r="Q141" i="2"/>
  <c r="Q140" i="2"/>
  <c r="Q139" i="2"/>
  <c r="Q138" i="2"/>
  <c r="Q137" i="2"/>
  <c r="Q136" i="2"/>
  <c r="Q110" i="2"/>
  <c r="Q109" i="2"/>
  <c r="Q108" i="2"/>
  <c r="Q107" i="2"/>
  <c r="Q106" i="2"/>
  <c r="Q105" i="2"/>
  <c r="Q104" i="2"/>
  <c r="Q91" i="2"/>
  <c r="Q90" i="2"/>
  <c r="Q89" i="2"/>
  <c r="Q88" i="2"/>
  <c r="Q87" i="2"/>
  <c r="Q86" i="2"/>
  <c r="Q85" i="2"/>
  <c r="Q82" i="2"/>
  <c r="Q81" i="2"/>
  <c r="Q80" i="2"/>
  <c r="Q79" i="2"/>
  <c r="Q78" i="2"/>
  <c r="Q77" i="2"/>
  <c r="Q76" i="2"/>
  <c r="Q94" i="2"/>
  <c r="Q50" i="2"/>
  <c r="Q49" i="2"/>
  <c r="Q48" i="2"/>
  <c r="Q47" i="2"/>
  <c r="Q46" i="2"/>
  <c r="Q45" i="2"/>
  <c r="Q44" i="2"/>
  <c r="Q31" i="2"/>
  <c r="Q30" i="2"/>
  <c r="Q29" i="2"/>
  <c r="Q28" i="2"/>
  <c r="Q27" i="2"/>
  <c r="Q26" i="2"/>
  <c r="Q25" i="2"/>
  <c r="Q22" i="2"/>
  <c r="Q21" i="2"/>
  <c r="Q20" i="2"/>
  <c r="Q19" i="2"/>
  <c r="Q18" i="2"/>
  <c r="Q17" i="2"/>
  <c r="Q16" i="2"/>
  <c r="Q34" i="2"/>
  <c r="P170" i="2"/>
  <c r="P169" i="2"/>
  <c r="P168" i="2"/>
  <c r="P167" i="2"/>
  <c r="P166" i="2"/>
  <c r="P165" i="2"/>
  <c r="P164" i="2"/>
  <c r="P151" i="2"/>
  <c r="P150" i="2"/>
  <c r="P149" i="2"/>
  <c r="P148" i="2"/>
  <c r="P147" i="2"/>
  <c r="P146" i="2"/>
  <c r="P145" i="2"/>
  <c r="P142" i="2"/>
  <c r="P141" i="2"/>
  <c r="P140" i="2"/>
  <c r="P139" i="2"/>
  <c r="P138" i="2"/>
  <c r="P137" i="2"/>
  <c r="P136" i="2"/>
  <c r="P126" i="2"/>
  <c r="P110" i="2"/>
  <c r="P109" i="2"/>
  <c r="P108" i="2"/>
  <c r="P107" i="2"/>
  <c r="P106" i="2"/>
  <c r="P105" i="2"/>
  <c r="P104" i="2"/>
  <c r="P91" i="2"/>
  <c r="P90" i="2"/>
  <c r="P89" i="2"/>
  <c r="P88" i="2"/>
  <c r="P87" i="2"/>
  <c r="P86" i="2"/>
  <c r="P85" i="2"/>
  <c r="P82" i="2"/>
  <c r="P81" i="2"/>
  <c r="P80" i="2"/>
  <c r="P79" i="2"/>
  <c r="P78" i="2"/>
  <c r="P77" i="2"/>
  <c r="P76" i="2"/>
  <c r="P66" i="2"/>
  <c r="P50" i="2"/>
  <c r="P49" i="2"/>
  <c r="P48" i="2"/>
  <c r="P47" i="2"/>
  <c r="P46" i="2"/>
  <c r="P45" i="2"/>
  <c r="P44" i="2"/>
  <c r="P31" i="2"/>
  <c r="P30" i="2"/>
  <c r="P29" i="2"/>
  <c r="P28" i="2"/>
  <c r="P27" i="2"/>
  <c r="P26" i="2"/>
  <c r="P25" i="2"/>
  <c r="P22" i="2"/>
  <c r="P21" i="2"/>
  <c r="P20" i="2"/>
  <c r="P19" i="2"/>
  <c r="P18" i="2"/>
  <c r="P17" i="2"/>
  <c r="P16" i="2"/>
  <c r="Q38" i="2" l="1"/>
  <c r="Q58" i="2"/>
  <c r="Q119" i="2"/>
  <c r="Q120" i="2"/>
  <c r="S178" i="2"/>
  <c r="R59" i="2"/>
  <c r="R179" i="2"/>
  <c r="Q98" i="2"/>
  <c r="Q99" i="2"/>
  <c r="Q180" i="2"/>
  <c r="R54" i="2"/>
  <c r="Q157" i="2"/>
  <c r="R180" i="2"/>
  <c r="S81" i="2"/>
  <c r="T106" i="2"/>
  <c r="T87" i="2"/>
  <c r="S177" i="2"/>
  <c r="T177" i="2"/>
  <c r="T158" i="2"/>
  <c r="S180" i="2"/>
  <c r="T54" i="2"/>
  <c r="T35" i="2"/>
  <c r="Q177" i="2"/>
  <c r="S159" i="2"/>
  <c r="T159" i="2"/>
  <c r="T178" i="2"/>
  <c r="Q178" i="2"/>
  <c r="R40" i="2"/>
  <c r="S179" i="2"/>
  <c r="T179" i="2"/>
  <c r="T160" i="2"/>
  <c r="T55" i="2"/>
  <c r="T36" i="2"/>
  <c r="T155" i="2"/>
  <c r="T174" i="2"/>
  <c r="S79" i="2"/>
  <c r="T105" i="2"/>
  <c r="T86" i="2"/>
  <c r="Q54" i="2"/>
  <c r="Q160" i="2"/>
  <c r="S161" i="2"/>
  <c r="T180" i="2"/>
  <c r="T161" i="2"/>
  <c r="R82" i="2"/>
  <c r="R101" i="2" s="1"/>
  <c r="Q40" i="2"/>
  <c r="R58" i="2"/>
  <c r="R176" i="2"/>
  <c r="S59" i="2"/>
  <c r="T40" i="2"/>
  <c r="T59" i="2"/>
  <c r="R55" i="2"/>
  <c r="S37" i="2"/>
  <c r="T56" i="2"/>
  <c r="T37" i="2"/>
  <c r="S57" i="2"/>
  <c r="T57" i="2"/>
  <c r="T38" i="2"/>
  <c r="R38" i="2"/>
  <c r="S58" i="2"/>
  <c r="T58" i="2"/>
  <c r="T39" i="2"/>
  <c r="Q60" i="2"/>
  <c r="R177" i="2"/>
  <c r="S41" i="2"/>
  <c r="T60" i="2"/>
  <c r="T41" i="2"/>
  <c r="R60" i="2"/>
  <c r="R178" i="2"/>
  <c r="Q154" i="2"/>
  <c r="Q174" i="2"/>
  <c r="S155" i="2"/>
  <c r="Q175" i="2"/>
  <c r="R173" i="2"/>
  <c r="Q176" i="2"/>
  <c r="R155" i="2"/>
  <c r="R156" i="2"/>
  <c r="R116" i="2"/>
  <c r="R113" i="2"/>
  <c r="Q114" i="2"/>
  <c r="Q96" i="2"/>
  <c r="R115" i="2"/>
  <c r="Q97" i="2"/>
  <c r="S55" i="2"/>
  <c r="R37" i="2"/>
  <c r="S35" i="2"/>
  <c r="Q55" i="2"/>
  <c r="Q56" i="2"/>
  <c r="R36" i="2"/>
  <c r="R53" i="2"/>
  <c r="S106" i="2"/>
  <c r="S80" i="2"/>
  <c r="S87" i="2"/>
  <c r="R81" i="2"/>
  <c r="R106" i="2"/>
  <c r="R87" i="2"/>
  <c r="R105" i="2"/>
  <c r="R86" i="2"/>
  <c r="R76" i="2"/>
  <c r="R95" i="2" s="1"/>
  <c r="R79" i="2"/>
  <c r="R117" i="2" s="1"/>
  <c r="R80" i="2"/>
  <c r="R118" i="2" s="1"/>
  <c r="S105" i="2"/>
  <c r="S82" i="2"/>
  <c r="S86" i="2"/>
  <c r="S138" i="2"/>
  <c r="S137" i="2"/>
  <c r="S154" i="2"/>
  <c r="S145" i="2"/>
  <c r="S164" i="2"/>
  <c r="S77" i="2"/>
  <c r="S76" i="2"/>
  <c r="S78" i="2"/>
  <c r="S104" i="2"/>
  <c r="S113" i="2"/>
  <c r="S36" i="2"/>
  <c r="S160" i="2"/>
  <c r="S54" i="2"/>
  <c r="S60" i="2"/>
  <c r="S34" i="2"/>
  <c r="S38" i="2"/>
  <c r="S56" i="2"/>
  <c r="S174" i="2"/>
  <c r="S39" i="2"/>
  <c r="S40" i="2"/>
  <c r="S158" i="2"/>
  <c r="R154" i="2"/>
  <c r="R174" i="2"/>
  <c r="R160" i="2"/>
  <c r="R97" i="2"/>
  <c r="R56" i="2"/>
  <c r="R39" i="2"/>
  <c r="R57" i="2"/>
  <c r="R94" i="2"/>
  <c r="R157" i="2"/>
  <c r="R175" i="2"/>
  <c r="R158" i="2"/>
  <c r="R41" i="2"/>
  <c r="R96" i="2"/>
  <c r="R159" i="2"/>
  <c r="R34" i="2"/>
  <c r="R35" i="2"/>
  <c r="R161" i="2"/>
  <c r="Q95" i="2"/>
  <c r="Q37" i="2"/>
  <c r="Q59" i="2"/>
  <c r="Q41" i="2"/>
  <c r="Q35" i="2"/>
  <c r="Q161" i="2"/>
  <c r="Q179" i="2"/>
  <c r="Q155" i="2"/>
  <c r="Q100" i="2"/>
  <c r="Q101" i="2"/>
  <c r="Q115" i="2"/>
  <c r="Q173" i="2"/>
  <c r="Q156" i="2"/>
  <c r="Q158" i="2"/>
  <c r="Q159" i="2"/>
  <c r="Q113" i="2"/>
  <c r="Q116" i="2"/>
  <c r="Q117" i="2"/>
  <c r="Q118" i="2"/>
  <c r="Q53" i="2"/>
  <c r="Q36" i="2"/>
  <c r="Q39" i="2"/>
  <c r="Q57" i="2"/>
  <c r="O126" i="2"/>
  <c r="O66" i="2"/>
  <c r="R119" i="2" l="1"/>
  <c r="R98" i="2"/>
  <c r="S114" i="2"/>
  <c r="T114" i="2"/>
  <c r="T95" i="2"/>
  <c r="S96" i="2"/>
  <c r="T115" i="2"/>
  <c r="T96" i="2"/>
  <c r="S116" i="2"/>
  <c r="T97" i="2"/>
  <c r="T116" i="2"/>
  <c r="S175" i="2"/>
  <c r="T175" i="2"/>
  <c r="T156" i="2"/>
  <c r="S176" i="2"/>
  <c r="T157" i="2"/>
  <c r="T176" i="2"/>
  <c r="T99" i="2"/>
  <c r="T118" i="2"/>
  <c r="T100" i="2"/>
  <c r="T119" i="2"/>
  <c r="S120" i="2"/>
  <c r="T120" i="2"/>
  <c r="T101" i="2"/>
  <c r="T117" i="2"/>
  <c r="T98" i="2"/>
  <c r="R120" i="2"/>
  <c r="S156" i="2"/>
  <c r="S173" i="2"/>
  <c r="R114" i="2"/>
  <c r="S101" i="2"/>
  <c r="R100" i="2"/>
  <c r="S118" i="2"/>
  <c r="S100" i="2"/>
  <c r="S119" i="2"/>
  <c r="S98" i="2"/>
  <c r="S117" i="2"/>
  <c r="S99" i="2"/>
  <c r="R99" i="2"/>
  <c r="S157" i="2"/>
  <c r="S95" i="2"/>
  <c r="S97" i="2"/>
  <c r="S115" i="2"/>
  <c r="S94" i="2"/>
  <c r="O5" i="2"/>
  <c r="O33" i="2" s="1"/>
  <c r="O170" i="2"/>
  <c r="O169" i="2"/>
  <c r="O168" i="2"/>
  <c r="O167" i="2"/>
  <c r="O166" i="2"/>
  <c r="O165" i="2"/>
  <c r="O164" i="2"/>
  <c r="O151" i="2"/>
  <c r="O150" i="2"/>
  <c r="O149" i="2"/>
  <c r="O148" i="2"/>
  <c r="O147" i="2"/>
  <c r="O146" i="2"/>
  <c r="O145" i="2"/>
  <c r="O142" i="2"/>
  <c r="O141" i="2"/>
  <c r="O140" i="2"/>
  <c r="O139" i="2"/>
  <c r="O138" i="2"/>
  <c r="O137" i="2"/>
  <c r="O136" i="2"/>
  <c r="O110" i="2"/>
  <c r="O109" i="2"/>
  <c r="O108" i="2"/>
  <c r="O107" i="2"/>
  <c r="O106" i="2"/>
  <c r="O105" i="2"/>
  <c r="O104" i="2"/>
  <c r="O91" i="2"/>
  <c r="O90" i="2"/>
  <c r="O89" i="2"/>
  <c r="O88" i="2"/>
  <c r="O87" i="2"/>
  <c r="O86" i="2"/>
  <c r="O85" i="2"/>
  <c r="O82" i="2"/>
  <c r="O81" i="2"/>
  <c r="O80" i="2"/>
  <c r="O79" i="2"/>
  <c r="O78" i="2"/>
  <c r="O77" i="2"/>
  <c r="O76" i="2"/>
  <c r="O50" i="2"/>
  <c r="O49" i="2"/>
  <c r="O48" i="2"/>
  <c r="O47" i="2"/>
  <c r="O46" i="2"/>
  <c r="O45" i="2"/>
  <c r="O44" i="2"/>
  <c r="O31" i="2"/>
  <c r="O30" i="2"/>
  <c r="O29" i="2"/>
  <c r="O28" i="2"/>
  <c r="O27" i="2"/>
  <c r="O26" i="2"/>
  <c r="O25" i="2"/>
  <c r="O22" i="2"/>
  <c r="O21" i="2"/>
  <c r="O20" i="2"/>
  <c r="O19" i="2"/>
  <c r="O18" i="2"/>
  <c r="O17" i="2"/>
  <c r="O16" i="2"/>
  <c r="O34" i="2"/>
  <c r="E173" i="2"/>
  <c r="N172" i="2"/>
  <c r="M172" i="2"/>
  <c r="L172" i="2"/>
  <c r="K172" i="2"/>
  <c r="J172" i="2"/>
  <c r="I172" i="2"/>
  <c r="H172" i="2"/>
  <c r="G172" i="2"/>
  <c r="F172" i="2"/>
  <c r="E172" i="2"/>
  <c r="D172" i="2"/>
  <c r="C172" i="2"/>
  <c r="N170" i="2"/>
  <c r="M170" i="2"/>
  <c r="L170" i="2"/>
  <c r="K170" i="2"/>
  <c r="J170" i="2"/>
  <c r="I170" i="2"/>
  <c r="H170" i="2"/>
  <c r="G170" i="2"/>
  <c r="F170" i="2"/>
  <c r="E170" i="2"/>
  <c r="D170" i="2"/>
  <c r="N169" i="2"/>
  <c r="M169" i="2"/>
  <c r="L169" i="2"/>
  <c r="K169" i="2"/>
  <c r="J169" i="2"/>
  <c r="I169" i="2"/>
  <c r="H169" i="2"/>
  <c r="G169" i="2"/>
  <c r="F169" i="2"/>
  <c r="E169" i="2"/>
  <c r="D169" i="2"/>
  <c r="N168" i="2"/>
  <c r="M168" i="2"/>
  <c r="L168" i="2"/>
  <c r="K168" i="2"/>
  <c r="J168" i="2"/>
  <c r="I168" i="2"/>
  <c r="H168" i="2"/>
  <c r="G168" i="2"/>
  <c r="F168" i="2"/>
  <c r="E168" i="2"/>
  <c r="D168" i="2"/>
  <c r="N167" i="2"/>
  <c r="M167" i="2"/>
  <c r="L167" i="2"/>
  <c r="K167" i="2"/>
  <c r="J167" i="2"/>
  <c r="I167" i="2"/>
  <c r="H167" i="2"/>
  <c r="G167" i="2"/>
  <c r="F167" i="2"/>
  <c r="E167" i="2"/>
  <c r="D167" i="2"/>
  <c r="N166" i="2"/>
  <c r="M166" i="2"/>
  <c r="L166" i="2"/>
  <c r="K166" i="2"/>
  <c r="J166" i="2"/>
  <c r="I166" i="2"/>
  <c r="H166" i="2"/>
  <c r="G166" i="2"/>
  <c r="F166" i="2"/>
  <c r="E166" i="2"/>
  <c r="D166" i="2"/>
  <c r="N165" i="2"/>
  <c r="M165" i="2"/>
  <c r="L165" i="2"/>
  <c r="K165" i="2"/>
  <c r="J165" i="2"/>
  <c r="I165" i="2"/>
  <c r="H165" i="2"/>
  <c r="G165" i="2"/>
  <c r="F165" i="2"/>
  <c r="E165" i="2"/>
  <c r="D165" i="2"/>
  <c r="N164" i="2"/>
  <c r="M164" i="2"/>
  <c r="L164" i="2"/>
  <c r="K164" i="2"/>
  <c r="J164" i="2"/>
  <c r="I164" i="2"/>
  <c r="H164" i="2"/>
  <c r="G164" i="2"/>
  <c r="F164" i="2"/>
  <c r="E164" i="2"/>
  <c r="D164" i="2"/>
  <c r="N163" i="2"/>
  <c r="M163" i="2"/>
  <c r="L163" i="2"/>
  <c r="K163" i="2"/>
  <c r="J163" i="2"/>
  <c r="I163" i="2"/>
  <c r="H163" i="2"/>
  <c r="G163" i="2"/>
  <c r="F163" i="2"/>
  <c r="E163" i="2"/>
  <c r="D163" i="2"/>
  <c r="C163" i="2"/>
  <c r="F154" i="2"/>
  <c r="E154" i="2"/>
  <c r="N153" i="2"/>
  <c r="M153" i="2"/>
  <c r="L153" i="2"/>
  <c r="K153" i="2"/>
  <c r="J153" i="2"/>
  <c r="I153" i="2"/>
  <c r="H153" i="2"/>
  <c r="G153" i="2"/>
  <c r="F153" i="2"/>
  <c r="E153" i="2"/>
  <c r="D153" i="2"/>
  <c r="C153" i="2"/>
  <c r="N151" i="2"/>
  <c r="M151" i="2"/>
  <c r="L151" i="2"/>
  <c r="K151" i="2"/>
  <c r="J151" i="2"/>
  <c r="I151" i="2"/>
  <c r="H151" i="2"/>
  <c r="G151" i="2"/>
  <c r="F151" i="2"/>
  <c r="E151" i="2"/>
  <c r="D151" i="2"/>
  <c r="N149" i="2"/>
  <c r="M149" i="2"/>
  <c r="L149" i="2"/>
  <c r="K149" i="2"/>
  <c r="J149" i="2"/>
  <c r="I149" i="2"/>
  <c r="H149" i="2"/>
  <c r="G149" i="2"/>
  <c r="F149" i="2"/>
  <c r="E149" i="2"/>
  <c r="D149" i="2"/>
  <c r="N148" i="2"/>
  <c r="M148" i="2"/>
  <c r="L148" i="2"/>
  <c r="K148" i="2"/>
  <c r="J148" i="2"/>
  <c r="I148" i="2"/>
  <c r="H148" i="2"/>
  <c r="G148" i="2"/>
  <c r="F148" i="2"/>
  <c r="E148" i="2"/>
  <c r="D148" i="2"/>
  <c r="N145" i="2"/>
  <c r="M145" i="2"/>
  <c r="L145" i="2"/>
  <c r="K145" i="2"/>
  <c r="J145" i="2"/>
  <c r="I145" i="2"/>
  <c r="H145" i="2"/>
  <c r="G145" i="2"/>
  <c r="F145" i="2"/>
  <c r="E145" i="2"/>
  <c r="D145" i="2"/>
  <c r="N144" i="2"/>
  <c r="M144" i="2"/>
  <c r="L144" i="2"/>
  <c r="K144" i="2"/>
  <c r="J144" i="2"/>
  <c r="I144" i="2"/>
  <c r="H144" i="2"/>
  <c r="G144" i="2"/>
  <c r="F144" i="2"/>
  <c r="E144" i="2"/>
  <c r="D144" i="2"/>
  <c r="C144" i="2"/>
  <c r="N142" i="2"/>
  <c r="N141" i="2"/>
  <c r="N140" i="2"/>
  <c r="N139" i="2"/>
  <c r="N138" i="2"/>
  <c r="N137" i="2"/>
  <c r="N136" i="2"/>
  <c r="M154" i="2"/>
  <c r="H173" i="2"/>
  <c r="G154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N126" i="2"/>
  <c r="M126" i="2"/>
  <c r="L126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N110" i="2"/>
  <c r="M110" i="2"/>
  <c r="L110" i="2"/>
  <c r="K110" i="2"/>
  <c r="J110" i="2"/>
  <c r="I110" i="2"/>
  <c r="H110" i="2"/>
  <c r="G110" i="2"/>
  <c r="F110" i="2"/>
  <c r="E110" i="2"/>
  <c r="D110" i="2"/>
  <c r="N109" i="2"/>
  <c r="M109" i="2"/>
  <c r="L109" i="2"/>
  <c r="K109" i="2"/>
  <c r="J109" i="2"/>
  <c r="I109" i="2"/>
  <c r="H109" i="2"/>
  <c r="G109" i="2"/>
  <c r="F109" i="2"/>
  <c r="E109" i="2"/>
  <c r="D109" i="2"/>
  <c r="N108" i="2"/>
  <c r="M108" i="2"/>
  <c r="L108" i="2"/>
  <c r="K108" i="2"/>
  <c r="J108" i="2"/>
  <c r="I108" i="2"/>
  <c r="H108" i="2"/>
  <c r="G108" i="2"/>
  <c r="F108" i="2"/>
  <c r="E108" i="2"/>
  <c r="D108" i="2"/>
  <c r="N107" i="2"/>
  <c r="M107" i="2"/>
  <c r="L107" i="2"/>
  <c r="K107" i="2"/>
  <c r="J107" i="2"/>
  <c r="I107" i="2"/>
  <c r="H107" i="2"/>
  <c r="G107" i="2"/>
  <c r="F107" i="2"/>
  <c r="E107" i="2"/>
  <c r="D107" i="2"/>
  <c r="N106" i="2"/>
  <c r="M106" i="2"/>
  <c r="L106" i="2"/>
  <c r="K106" i="2"/>
  <c r="J106" i="2"/>
  <c r="I106" i="2"/>
  <c r="H106" i="2"/>
  <c r="G106" i="2"/>
  <c r="F106" i="2"/>
  <c r="E106" i="2"/>
  <c r="D106" i="2"/>
  <c r="N105" i="2"/>
  <c r="M105" i="2"/>
  <c r="L105" i="2"/>
  <c r="K105" i="2"/>
  <c r="J105" i="2"/>
  <c r="I105" i="2"/>
  <c r="H105" i="2"/>
  <c r="G105" i="2"/>
  <c r="F105" i="2"/>
  <c r="E105" i="2"/>
  <c r="D105" i="2"/>
  <c r="N104" i="2"/>
  <c r="M104" i="2"/>
  <c r="L104" i="2"/>
  <c r="K104" i="2"/>
  <c r="J104" i="2"/>
  <c r="I104" i="2"/>
  <c r="H104" i="2"/>
  <c r="G104" i="2"/>
  <c r="F104" i="2"/>
  <c r="E104" i="2"/>
  <c r="D104" i="2"/>
  <c r="N91" i="2"/>
  <c r="M91" i="2"/>
  <c r="L91" i="2"/>
  <c r="K91" i="2"/>
  <c r="J91" i="2"/>
  <c r="I91" i="2"/>
  <c r="H91" i="2"/>
  <c r="G91" i="2"/>
  <c r="F91" i="2"/>
  <c r="E91" i="2"/>
  <c r="D91" i="2"/>
  <c r="N89" i="2"/>
  <c r="M89" i="2"/>
  <c r="L89" i="2"/>
  <c r="K89" i="2"/>
  <c r="J89" i="2"/>
  <c r="I89" i="2"/>
  <c r="H89" i="2"/>
  <c r="G89" i="2"/>
  <c r="F89" i="2"/>
  <c r="E89" i="2"/>
  <c r="D89" i="2"/>
  <c r="N88" i="2"/>
  <c r="M88" i="2"/>
  <c r="L88" i="2"/>
  <c r="K88" i="2"/>
  <c r="J88" i="2"/>
  <c r="I88" i="2"/>
  <c r="H88" i="2"/>
  <c r="G88" i="2"/>
  <c r="F88" i="2"/>
  <c r="E88" i="2"/>
  <c r="D88" i="2"/>
  <c r="N85" i="2"/>
  <c r="M85" i="2"/>
  <c r="L85" i="2"/>
  <c r="K85" i="2"/>
  <c r="J85" i="2"/>
  <c r="I85" i="2"/>
  <c r="H85" i="2"/>
  <c r="G85" i="2"/>
  <c r="F85" i="2"/>
  <c r="E85" i="2"/>
  <c r="D85" i="2"/>
  <c r="N82" i="2"/>
  <c r="N81" i="2"/>
  <c r="N80" i="2"/>
  <c r="N79" i="2"/>
  <c r="N78" i="2"/>
  <c r="N77" i="2"/>
  <c r="N76" i="2"/>
  <c r="M94" i="2"/>
  <c r="G94" i="2"/>
  <c r="E94" i="2"/>
  <c r="N74" i="2"/>
  <c r="M74" i="2"/>
  <c r="L74" i="2"/>
  <c r="K74" i="2"/>
  <c r="J74" i="2"/>
  <c r="I74" i="2"/>
  <c r="H74" i="2"/>
  <c r="G74" i="2"/>
  <c r="F74" i="2"/>
  <c r="E74" i="2"/>
  <c r="D74" i="2"/>
  <c r="C74" i="2"/>
  <c r="N66" i="2"/>
  <c r="M66" i="2"/>
  <c r="L66" i="2"/>
  <c r="N63" i="2"/>
  <c r="M63" i="2"/>
  <c r="L63" i="2"/>
  <c r="K63" i="2"/>
  <c r="J63" i="2"/>
  <c r="I63" i="2"/>
  <c r="H63" i="2"/>
  <c r="G63" i="2"/>
  <c r="F63" i="2"/>
  <c r="E63" i="2"/>
  <c r="D63" i="2"/>
  <c r="C63" i="2"/>
  <c r="G53" i="2"/>
  <c r="N52" i="2"/>
  <c r="M52" i="2"/>
  <c r="L52" i="2"/>
  <c r="K52" i="2"/>
  <c r="J52" i="2"/>
  <c r="I52" i="2"/>
  <c r="H52" i="2"/>
  <c r="G52" i="2"/>
  <c r="F52" i="2"/>
  <c r="E52" i="2"/>
  <c r="D52" i="2"/>
  <c r="C52" i="2"/>
  <c r="N50" i="2"/>
  <c r="M50" i="2"/>
  <c r="L50" i="2"/>
  <c r="K50" i="2"/>
  <c r="J50" i="2"/>
  <c r="I50" i="2"/>
  <c r="H50" i="2"/>
  <c r="G50" i="2"/>
  <c r="F50" i="2"/>
  <c r="E50" i="2"/>
  <c r="D50" i="2"/>
  <c r="N49" i="2"/>
  <c r="M49" i="2"/>
  <c r="L49" i="2"/>
  <c r="K49" i="2"/>
  <c r="J49" i="2"/>
  <c r="I49" i="2"/>
  <c r="H49" i="2"/>
  <c r="G49" i="2"/>
  <c r="F49" i="2"/>
  <c r="E49" i="2"/>
  <c r="D49" i="2"/>
  <c r="N48" i="2"/>
  <c r="M48" i="2"/>
  <c r="L48" i="2"/>
  <c r="K48" i="2"/>
  <c r="J48" i="2"/>
  <c r="I48" i="2"/>
  <c r="H48" i="2"/>
  <c r="G48" i="2"/>
  <c r="F48" i="2"/>
  <c r="E48" i="2"/>
  <c r="D48" i="2"/>
  <c r="N47" i="2"/>
  <c r="M47" i="2"/>
  <c r="L47" i="2"/>
  <c r="K47" i="2"/>
  <c r="J47" i="2"/>
  <c r="I47" i="2"/>
  <c r="H47" i="2"/>
  <c r="G47" i="2"/>
  <c r="F47" i="2"/>
  <c r="E47" i="2"/>
  <c r="D47" i="2"/>
  <c r="N46" i="2"/>
  <c r="M46" i="2"/>
  <c r="L46" i="2"/>
  <c r="K46" i="2"/>
  <c r="J46" i="2"/>
  <c r="I46" i="2"/>
  <c r="H46" i="2"/>
  <c r="G46" i="2"/>
  <c r="F46" i="2"/>
  <c r="E46" i="2"/>
  <c r="D46" i="2"/>
  <c r="N45" i="2"/>
  <c r="M45" i="2"/>
  <c r="L45" i="2"/>
  <c r="K45" i="2"/>
  <c r="J45" i="2"/>
  <c r="I45" i="2"/>
  <c r="H45" i="2"/>
  <c r="G45" i="2"/>
  <c r="F45" i="2"/>
  <c r="E45" i="2"/>
  <c r="D45" i="2"/>
  <c r="N44" i="2"/>
  <c r="M44" i="2"/>
  <c r="L44" i="2"/>
  <c r="K44" i="2"/>
  <c r="J44" i="2"/>
  <c r="I44" i="2"/>
  <c r="H44" i="2"/>
  <c r="G44" i="2"/>
  <c r="F44" i="2"/>
  <c r="E44" i="2"/>
  <c r="D44" i="2"/>
  <c r="N43" i="2"/>
  <c r="M43" i="2"/>
  <c r="L43" i="2"/>
  <c r="K43" i="2"/>
  <c r="J43" i="2"/>
  <c r="I43" i="2"/>
  <c r="H43" i="2"/>
  <c r="G43" i="2"/>
  <c r="F43" i="2"/>
  <c r="E43" i="2"/>
  <c r="D43" i="2"/>
  <c r="C43" i="2"/>
  <c r="H34" i="2"/>
  <c r="N33" i="2"/>
  <c r="M33" i="2"/>
  <c r="L33" i="2"/>
  <c r="K33" i="2"/>
  <c r="J33" i="2"/>
  <c r="I33" i="2"/>
  <c r="H33" i="2"/>
  <c r="G33" i="2"/>
  <c r="F33" i="2"/>
  <c r="E33" i="2"/>
  <c r="D33" i="2"/>
  <c r="C33" i="2"/>
  <c r="N31" i="2"/>
  <c r="M31" i="2"/>
  <c r="L31" i="2"/>
  <c r="K31" i="2"/>
  <c r="J31" i="2"/>
  <c r="I31" i="2"/>
  <c r="H31" i="2"/>
  <c r="G31" i="2"/>
  <c r="F31" i="2"/>
  <c r="E31" i="2"/>
  <c r="D31" i="2"/>
  <c r="N29" i="2"/>
  <c r="M29" i="2"/>
  <c r="L29" i="2"/>
  <c r="K29" i="2"/>
  <c r="J29" i="2"/>
  <c r="I29" i="2"/>
  <c r="H29" i="2"/>
  <c r="G29" i="2"/>
  <c r="F29" i="2"/>
  <c r="E29" i="2"/>
  <c r="D29" i="2"/>
  <c r="N28" i="2"/>
  <c r="M28" i="2"/>
  <c r="L28" i="2"/>
  <c r="K28" i="2"/>
  <c r="J28" i="2"/>
  <c r="I28" i="2"/>
  <c r="H28" i="2"/>
  <c r="G28" i="2"/>
  <c r="F28" i="2"/>
  <c r="E28" i="2"/>
  <c r="D28" i="2"/>
  <c r="N25" i="2"/>
  <c r="M25" i="2"/>
  <c r="L25" i="2"/>
  <c r="K25" i="2"/>
  <c r="J25" i="2"/>
  <c r="I25" i="2"/>
  <c r="H25" i="2"/>
  <c r="G25" i="2"/>
  <c r="F25" i="2"/>
  <c r="E25" i="2"/>
  <c r="D25" i="2"/>
  <c r="N24" i="2"/>
  <c r="M24" i="2"/>
  <c r="L24" i="2"/>
  <c r="K24" i="2"/>
  <c r="J24" i="2"/>
  <c r="I24" i="2"/>
  <c r="H24" i="2"/>
  <c r="G24" i="2"/>
  <c r="F24" i="2"/>
  <c r="E24" i="2"/>
  <c r="D24" i="2"/>
  <c r="C24" i="2"/>
  <c r="N22" i="2"/>
  <c r="N21" i="2"/>
  <c r="N20" i="2"/>
  <c r="N19" i="2"/>
  <c r="N18" i="2"/>
  <c r="N17" i="2"/>
  <c r="N16" i="2"/>
  <c r="J34" i="2"/>
  <c r="I34" i="2"/>
  <c r="H53" i="2"/>
  <c r="G34" i="2"/>
  <c r="N14" i="2"/>
  <c r="M14" i="2"/>
  <c r="L14" i="2"/>
  <c r="K14" i="2"/>
  <c r="J14" i="2"/>
  <c r="I14" i="2"/>
  <c r="H14" i="2"/>
  <c r="G14" i="2"/>
  <c r="F14" i="2"/>
  <c r="E14" i="2"/>
  <c r="D14" i="2"/>
  <c r="C14" i="2"/>
  <c r="E60" i="2" l="1"/>
  <c r="G179" i="2"/>
  <c r="K180" i="2"/>
  <c r="F59" i="2"/>
  <c r="J60" i="2"/>
  <c r="I59" i="2"/>
  <c r="D55" i="2"/>
  <c r="H115" i="2"/>
  <c r="H119" i="2"/>
  <c r="F60" i="2"/>
  <c r="L178" i="2"/>
  <c r="H59" i="2"/>
  <c r="L116" i="2"/>
  <c r="M59" i="2"/>
  <c r="K119" i="2"/>
  <c r="K117" i="2"/>
  <c r="H118" i="2"/>
  <c r="E59" i="2"/>
  <c r="F117" i="2"/>
  <c r="E177" i="2"/>
  <c r="F177" i="2"/>
  <c r="N179" i="2"/>
  <c r="D115" i="2"/>
  <c r="H120" i="2"/>
  <c r="M60" i="2"/>
  <c r="N118" i="2"/>
  <c r="D176" i="2"/>
  <c r="J176" i="2"/>
  <c r="L54" i="2"/>
  <c r="H57" i="2"/>
  <c r="D117" i="2"/>
  <c r="J54" i="2"/>
  <c r="N59" i="2"/>
  <c r="N177" i="2"/>
  <c r="G118" i="2"/>
  <c r="L119" i="2"/>
  <c r="D180" i="2"/>
  <c r="O40" i="2"/>
  <c r="P59" i="2"/>
  <c r="P40" i="2"/>
  <c r="H179" i="2"/>
  <c r="L180" i="2"/>
  <c r="O60" i="2"/>
  <c r="P41" i="2"/>
  <c r="P60" i="2"/>
  <c r="I120" i="2"/>
  <c r="E58" i="2"/>
  <c r="P39" i="2"/>
  <c r="P58" i="2"/>
  <c r="N56" i="2"/>
  <c r="O98" i="2"/>
  <c r="P117" i="2"/>
  <c r="P98" i="2"/>
  <c r="E119" i="2"/>
  <c r="J120" i="2"/>
  <c r="E54" i="2"/>
  <c r="J59" i="2"/>
  <c r="O118" i="2"/>
  <c r="P118" i="2"/>
  <c r="P99" i="2"/>
  <c r="O100" i="2"/>
  <c r="P119" i="2"/>
  <c r="P100" i="2"/>
  <c r="I55" i="2"/>
  <c r="L115" i="2"/>
  <c r="O101" i="2"/>
  <c r="P101" i="2"/>
  <c r="P120" i="2"/>
  <c r="M119" i="2"/>
  <c r="K174" i="2"/>
  <c r="K178" i="2"/>
  <c r="O177" i="2"/>
  <c r="P177" i="2"/>
  <c r="P158" i="2"/>
  <c r="O178" i="2"/>
  <c r="P178" i="2"/>
  <c r="P159" i="2"/>
  <c r="O180" i="2"/>
  <c r="P180" i="2"/>
  <c r="P161" i="2"/>
  <c r="K57" i="2"/>
  <c r="D58" i="2"/>
  <c r="E120" i="2"/>
  <c r="I118" i="2"/>
  <c r="G177" i="2"/>
  <c r="M58" i="2"/>
  <c r="E180" i="2"/>
  <c r="F58" i="2"/>
  <c r="D179" i="2"/>
  <c r="D178" i="2"/>
  <c r="M54" i="2"/>
  <c r="O179" i="2"/>
  <c r="P179" i="2"/>
  <c r="P160" i="2"/>
  <c r="I57" i="2"/>
  <c r="J56" i="2"/>
  <c r="D119" i="2"/>
  <c r="J178" i="2"/>
  <c r="P57" i="2"/>
  <c r="P38" i="2"/>
  <c r="O154" i="2"/>
  <c r="P154" i="2"/>
  <c r="P173" i="2"/>
  <c r="O174" i="2"/>
  <c r="P155" i="2"/>
  <c r="P174" i="2"/>
  <c r="H154" i="2"/>
  <c r="J174" i="2"/>
  <c r="O175" i="2"/>
  <c r="P156" i="2"/>
  <c r="P175" i="2"/>
  <c r="O176" i="2"/>
  <c r="P157" i="2"/>
  <c r="P176" i="2"/>
  <c r="E176" i="2"/>
  <c r="L176" i="2"/>
  <c r="H175" i="2"/>
  <c r="M174" i="2"/>
  <c r="F173" i="2"/>
  <c r="N173" i="2"/>
  <c r="G175" i="2"/>
  <c r="G114" i="2"/>
  <c r="D94" i="2"/>
  <c r="L94" i="2"/>
  <c r="H114" i="2"/>
  <c r="O97" i="2"/>
  <c r="P116" i="2"/>
  <c r="P97" i="2"/>
  <c r="E115" i="2"/>
  <c r="M115" i="2"/>
  <c r="M116" i="2"/>
  <c r="N94" i="2"/>
  <c r="E113" i="2"/>
  <c r="K113" i="2"/>
  <c r="M113" i="2"/>
  <c r="I115" i="2"/>
  <c r="E114" i="2"/>
  <c r="O94" i="2"/>
  <c r="P94" i="2"/>
  <c r="P113" i="2"/>
  <c r="O95" i="2"/>
  <c r="P95" i="2"/>
  <c r="P114" i="2"/>
  <c r="I116" i="2"/>
  <c r="O96" i="2"/>
  <c r="P96" i="2"/>
  <c r="P115" i="2"/>
  <c r="J55" i="2"/>
  <c r="J53" i="2"/>
  <c r="O55" i="2"/>
  <c r="P55" i="2"/>
  <c r="P36" i="2"/>
  <c r="K34" i="2"/>
  <c r="G56" i="2"/>
  <c r="D54" i="2"/>
  <c r="O56" i="2"/>
  <c r="P37" i="2"/>
  <c r="P56" i="2"/>
  <c r="F56" i="2"/>
  <c r="P35" i="2"/>
  <c r="P54" i="2"/>
  <c r="E53" i="2"/>
  <c r="E55" i="2"/>
  <c r="D56" i="2"/>
  <c r="O53" i="2"/>
  <c r="P34" i="2"/>
  <c r="P53" i="2"/>
  <c r="O63" i="2"/>
  <c r="O74" i="2"/>
  <c r="O14" i="2"/>
  <c r="O24" i="2"/>
  <c r="O172" i="2"/>
  <c r="O84" i="2"/>
  <c r="P5" i="2"/>
  <c r="O103" i="2"/>
  <c r="O112" i="2"/>
  <c r="O93" i="2"/>
  <c r="O43" i="2"/>
  <c r="O52" i="2"/>
  <c r="O155" i="2"/>
  <c r="N60" i="2"/>
  <c r="N58" i="2"/>
  <c r="O54" i="2"/>
  <c r="O41" i="2"/>
  <c r="O57" i="2"/>
  <c r="O59" i="2"/>
  <c r="O58" i="2"/>
  <c r="N57" i="2"/>
  <c r="O156" i="2"/>
  <c r="O173" i="2"/>
  <c r="O99" i="2"/>
  <c r="O119" i="2"/>
  <c r="O35" i="2"/>
  <c r="O120" i="2"/>
  <c r="O157" i="2"/>
  <c r="O36" i="2"/>
  <c r="O113" i="2"/>
  <c r="O123" i="2"/>
  <c r="O158" i="2"/>
  <c r="O37" i="2"/>
  <c r="O114" i="2"/>
  <c r="O159" i="2"/>
  <c r="O38" i="2"/>
  <c r="O115" i="2"/>
  <c r="O134" i="2"/>
  <c r="O160" i="2"/>
  <c r="O39" i="2"/>
  <c r="O116" i="2"/>
  <c r="O144" i="2"/>
  <c r="O153" i="2"/>
  <c r="O161" i="2"/>
  <c r="O117" i="2"/>
  <c r="O163" i="2"/>
  <c r="J116" i="2"/>
  <c r="J118" i="2"/>
  <c r="K118" i="2"/>
  <c r="K120" i="2"/>
  <c r="I154" i="2"/>
  <c r="I173" i="2"/>
  <c r="I175" i="2"/>
  <c r="J173" i="2"/>
  <c r="J154" i="2"/>
  <c r="N174" i="2"/>
  <c r="J175" i="2"/>
  <c r="F176" i="2"/>
  <c r="G176" i="2"/>
  <c r="N176" i="2"/>
  <c r="J177" i="2"/>
  <c r="F178" i="2"/>
  <c r="N178" i="2"/>
  <c r="J179" i="2"/>
  <c r="K179" i="2"/>
  <c r="F180" i="2"/>
  <c r="N180" i="2"/>
  <c r="K173" i="2"/>
  <c r="E178" i="2"/>
  <c r="M178" i="2"/>
  <c r="I179" i="2"/>
  <c r="M180" i="2"/>
  <c r="I94" i="2"/>
  <c r="I113" i="2"/>
  <c r="J94" i="2"/>
  <c r="M114" i="2"/>
  <c r="E116" i="2"/>
  <c r="J117" i="2"/>
  <c r="E118" i="2"/>
  <c r="M118" i="2"/>
  <c r="I119" i="2"/>
  <c r="G115" i="2"/>
  <c r="I117" i="2"/>
  <c r="F174" i="2"/>
  <c r="G113" i="2"/>
  <c r="H113" i="2"/>
  <c r="K114" i="2"/>
  <c r="G117" i="2"/>
  <c r="G119" i="2"/>
  <c r="J114" i="2"/>
  <c r="M176" i="2"/>
  <c r="G54" i="2"/>
  <c r="K55" i="2"/>
  <c r="G58" i="2"/>
  <c r="K59" i="2"/>
  <c r="G60" i="2"/>
  <c r="L34" i="2"/>
  <c r="N117" i="2"/>
  <c r="N119" i="2"/>
  <c r="D154" i="2"/>
  <c r="D173" i="2"/>
  <c r="L154" i="2"/>
  <c r="L173" i="2"/>
  <c r="M173" i="2"/>
  <c r="H174" i="2"/>
  <c r="D175" i="2"/>
  <c r="L175" i="2"/>
  <c r="M175" i="2"/>
  <c r="H176" i="2"/>
  <c r="D177" i="2"/>
  <c r="M177" i="2"/>
  <c r="L177" i="2"/>
  <c r="H178" i="2"/>
  <c r="I178" i="2"/>
  <c r="L179" i="2"/>
  <c r="H180" i="2"/>
  <c r="N115" i="2"/>
  <c r="F119" i="2"/>
  <c r="K116" i="2"/>
  <c r="E174" i="2"/>
  <c r="I177" i="2"/>
  <c r="D53" i="2"/>
  <c r="D34" i="2"/>
  <c r="L53" i="2"/>
  <c r="M53" i="2"/>
  <c r="H54" i="2"/>
  <c r="M55" i="2"/>
  <c r="L55" i="2"/>
  <c r="H56" i="2"/>
  <c r="D57" i="2"/>
  <c r="L57" i="2"/>
  <c r="D59" i="2"/>
  <c r="L59" i="2"/>
  <c r="J113" i="2"/>
  <c r="J115" i="2"/>
  <c r="F118" i="2"/>
  <c r="E175" i="2"/>
  <c r="F115" i="2"/>
  <c r="K53" i="2"/>
  <c r="H60" i="2"/>
  <c r="D116" i="2"/>
  <c r="K175" i="2"/>
  <c r="F94" i="2"/>
  <c r="F113" i="2"/>
  <c r="F34" i="2"/>
  <c r="F53" i="2"/>
  <c r="N34" i="2"/>
  <c r="N53" i="2"/>
  <c r="F55" i="2"/>
  <c r="G55" i="2"/>
  <c r="N55" i="2"/>
  <c r="G57" i="2"/>
  <c r="F57" i="2"/>
  <c r="J58" i="2"/>
  <c r="K58" i="2"/>
  <c r="I56" i="2"/>
  <c r="H58" i="2"/>
  <c r="N113" i="2"/>
  <c r="M120" i="2"/>
  <c r="F179" i="2"/>
  <c r="E34" i="2"/>
  <c r="M34" i="2"/>
  <c r="I54" i="2"/>
  <c r="I58" i="2"/>
  <c r="L56" i="2"/>
  <c r="H94" i="2"/>
  <c r="D114" i="2"/>
  <c r="L114" i="2"/>
  <c r="D118" i="2"/>
  <c r="L118" i="2"/>
  <c r="K154" i="2"/>
  <c r="G174" i="2"/>
  <c r="G178" i="2"/>
  <c r="K56" i="2"/>
  <c r="K60" i="2"/>
  <c r="F116" i="2"/>
  <c r="N116" i="2"/>
  <c r="F120" i="2"/>
  <c r="N120" i="2"/>
  <c r="I176" i="2"/>
  <c r="I180" i="2"/>
  <c r="N154" i="2"/>
  <c r="H55" i="2"/>
  <c r="D60" i="2"/>
  <c r="L60" i="2"/>
  <c r="L58" i="2"/>
  <c r="K115" i="2"/>
  <c r="G120" i="2"/>
  <c r="K94" i="2"/>
  <c r="G116" i="2"/>
  <c r="L117" i="2"/>
  <c r="F175" i="2"/>
  <c r="N175" i="2"/>
  <c r="J180" i="2"/>
  <c r="K54" i="2"/>
  <c r="E56" i="2"/>
  <c r="M56" i="2"/>
  <c r="J57" i="2"/>
  <c r="I60" i="2"/>
  <c r="F114" i="2"/>
  <c r="N114" i="2"/>
  <c r="H116" i="2"/>
  <c r="E117" i="2"/>
  <c r="M117" i="2"/>
  <c r="D120" i="2"/>
  <c r="L120" i="2"/>
  <c r="I174" i="2"/>
  <c r="K176" i="2"/>
  <c r="H177" i="2"/>
  <c r="G180" i="2"/>
  <c r="I53" i="2"/>
  <c r="F54" i="2"/>
  <c r="N54" i="2"/>
  <c r="E57" i="2"/>
  <c r="M57" i="2"/>
  <c r="G59" i="2"/>
  <c r="D113" i="2"/>
  <c r="L113" i="2"/>
  <c r="I114" i="2"/>
  <c r="H117" i="2"/>
  <c r="J119" i="2"/>
  <c r="G173" i="2"/>
  <c r="D174" i="2"/>
  <c r="L174" i="2"/>
  <c r="K177" i="2"/>
  <c r="E179" i="2"/>
  <c r="M179" i="2"/>
  <c r="P172" i="2" l="1"/>
  <c r="P163" i="2"/>
  <c r="P153" i="2"/>
  <c r="P144" i="2"/>
  <c r="P52" i="2"/>
  <c r="P43" i="2"/>
  <c r="P134" i="2"/>
  <c r="P74" i="2"/>
  <c r="Q5" i="2"/>
  <c r="P112" i="2"/>
  <c r="P63" i="2"/>
  <c r="P24" i="2"/>
  <c r="P123" i="2"/>
  <c r="P103" i="2"/>
  <c r="P93" i="2"/>
  <c r="P33" i="2"/>
  <c r="P84" i="2"/>
  <c r="P14" i="2"/>
  <c r="Q52" i="2" l="1"/>
  <c r="Q43" i="2"/>
  <c r="Q33" i="2"/>
  <c r="Q24" i="2"/>
  <c r="Q172" i="2"/>
  <c r="Q163" i="2"/>
  <c r="Q14" i="2"/>
  <c r="Q112" i="2"/>
  <c r="R5" i="2"/>
  <c r="Q103" i="2"/>
  <c r="Q153" i="2"/>
  <c r="Q144" i="2"/>
  <c r="Q84" i="2"/>
  <c r="Q123" i="2"/>
  <c r="Q93" i="2"/>
  <c r="Q134" i="2"/>
  <c r="Q74" i="2"/>
  <c r="Q63" i="2"/>
  <c r="R172" i="2" l="1"/>
  <c r="S5" i="2"/>
  <c r="T5" i="2" s="1"/>
  <c r="R74" i="2"/>
  <c r="R93" i="2"/>
  <c r="R84" i="2"/>
  <c r="R14" i="2"/>
  <c r="R153" i="2"/>
  <c r="R123" i="2"/>
  <c r="R43" i="2"/>
  <c r="R52" i="2"/>
  <c r="R163" i="2"/>
  <c r="R63" i="2"/>
  <c r="R103" i="2"/>
  <c r="R24" i="2"/>
  <c r="R134" i="2"/>
  <c r="R112" i="2"/>
  <c r="R33" i="2"/>
  <c r="R144" i="2"/>
  <c r="T52" i="2" l="1"/>
  <c r="T134" i="2"/>
  <c r="T123" i="2"/>
  <c r="T144" i="2"/>
  <c r="T172" i="2"/>
  <c r="T24" i="2"/>
  <c r="T84" i="2"/>
  <c r="T103" i="2"/>
  <c r="T63" i="2"/>
  <c r="T163" i="2"/>
  <c r="T43" i="2"/>
  <c r="T153" i="2"/>
  <c r="T14" i="2"/>
  <c r="T74" i="2"/>
  <c r="T33" i="2"/>
  <c r="T112" i="2"/>
  <c r="T93" i="2"/>
  <c r="S153" i="2"/>
  <c r="S74" i="2"/>
  <c r="S172" i="2"/>
  <c r="S163" i="2"/>
  <c r="S134" i="2"/>
  <c r="S52" i="2"/>
  <c r="S43" i="2"/>
  <c r="S112" i="2"/>
  <c r="S144" i="2"/>
  <c r="S84" i="2"/>
  <c r="S14" i="2"/>
  <c r="S93" i="2"/>
  <c r="S123" i="2"/>
  <c r="S24" i="2"/>
  <c r="S33" i="2"/>
  <c r="S103" i="2"/>
  <c r="S6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tc={A0B43AD2-9BB7-4908-9CD3-54D4EBBEC79F}</author>
    <author/>
    <author>tc={57A595AF-0165-4719-A66A-5601472D9741}</author>
  </authors>
  <commentList>
    <comment ref="T8" authorId="0" shapeId="0" xr:uid="{A0B43AD2-9BB7-4908-9CD3-54D4EBBEC79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MCR has been restated from what was previously reported to exclude 21 MCRs which were used for ongoing customer training purposes from Q2 FY22. </t>
      </text>
    </comment>
    <comment ref="I14" authorId="1" shapeId="0" xr:uid="{2DAD0AF0-16C2-498B-BB7A-C71F024CD440}">
      <text>
        <r>
          <rPr>
            <sz val="10"/>
            <color rgb="FF000000"/>
            <rFont val="Arial"/>
            <family val="2"/>
          </rPr>
          <t>======
ID#AAAAGxNQvRg
    (2020-07-30 02:20:46)
Not reported prior</t>
        </r>
      </text>
    </comment>
    <comment ref="I15" authorId="1" shapeId="0" xr:uid="{9007EBB2-1B5A-42B0-AC4C-92D263FDAB7A}">
      <text>
        <r>
          <rPr>
            <sz val="10"/>
            <color rgb="FF000000"/>
            <rFont val="Arial"/>
            <family val="2"/>
          </rPr>
          <t>======
ID#AAAAGxNQvRk
    (2020-07-30 02:20:46)
Not reported prior</t>
        </r>
      </text>
    </comment>
    <comment ref="I17" authorId="1" shapeId="0" xr:uid="{828C31EA-0740-41D7-A644-6B18A99464DF}">
      <text>
        <r>
          <rPr>
            <sz val="10"/>
            <color rgb="FF000000"/>
            <rFont val="Arial"/>
            <family val="2"/>
          </rPr>
          <t>======
ID#AAAAGxNQvRo
    (2020-07-30 02:20:46)
Prior to Jun-18 we reported Metro's which changed to Cities from Jun onwards</t>
        </r>
      </text>
    </comment>
    <comment ref="V18" authorId="2" shapeId="0" xr:uid="{57A595AF-0165-4719-A66A-5601472D9741}">
      <text>
        <t>[Threaded comment]
Your version of Excel allows you to read this threaded comment; however, any edits to it will get removed if the file is opened in a newer version of Excel. Learn more: https://go.microsoft.com/fwlink/?linkid=870924
Comment:
    Brazil and Italy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tc={3727F26D-A878-49BA-ACC4-2D52E9AA4DEE}</author>
    <author>tc={3DF3CBF8-C6C8-435A-99F0-E4133D1D9F8A}</author>
    <author>tc={2CCC5206-E0C2-4B5A-83AA-3179D2004910}</author>
  </authors>
  <commentList>
    <comment ref="Q72" authorId="0" shapeId="0" xr:uid="{3727F26D-A878-49BA-ACC4-2D52E9AA4DEE}">
      <text>
        <t>[Threaded comment]
Your version of Excel allows you to read this threaded comment; however, any edits to it will get removed if the file is opened in a newer version of Excel. Learn more: https://go.microsoft.com/fwlink/?linkid=870924
Comment:
    Mexico</t>
      </text>
    </comment>
    <comment ref="V72" authorId="1" shapeId="0" xr:uid="{3DF3CBF8-C6C8-435A-99F0-E4133D1D9F8A}">
      <text>
        <t>[Threaded comment]
Your version of Excel allows you to read this threaded comment; however, any edits to it will get removed if the file is opened in a newer version of Excel. Learn more: https://go.microsoft.com/fwlink/?linkid=870924
Comment:
    Brazil</t>
      </text>
    </comment>
    <comment ref="V132" authorId="2" shapeId="0" xr:uid="{2CCC5206-E0C2-4B5A-83AA-3179D2004910}">
      <text>
        <t>[Threaded comment]
Your version of Excel allows you to read this threaded comment; however, any edits to it will get removed if the file is opened in a newer version of Excel. Learn more: https://go.microsoft.com/fwlink/?linkid=870924
Comment:
    Italy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V6" authorId="0" shapeId="0" xr:uid="{A87D7C75-D428-4CD0-8EAC-426F1A0389EB}">
      <text>
        <r>
          <rPr>
            <sz val="10"/>
            <color rgb="FF000000"/>
            <rFont val="Arial"/>
            <family val="2"/>
          </rPr>
          <t>======
ID#AAAAHnqkBlk
Steve Loxton    (2021-01-17 22:16:51)
Mar-20 MRR benefited by ~A$348K from the depreciation in the AUD between Dec-19 and Mar-20.</t>
        </r>
      </text>
    </comment>
    <comment ref="W6" authorId="0" shapeId="0" xr:uid="{FDBD8534-C804-4927-832E-3099077E820A}">
      <text>
        <r>
          <rPr>
            <sz val="10"/>
            <color rgb="FF000000"/>
            <rFont val="Arial"/>
            <family val="2"/>
          </rPr>
          <t>======
ID#AAAAHnqkBlc
Steve Loxton    (2021-01-17 22:16:15)
Jun-20 MRR was adversely impacted by ~A$424K from the appreciation in the AUD between Mar-20 and Jun-20.</t>
        </r>
      </text>
    </comment>
    <comment ref="X6" authorId="0" shapeId="0" xr:uid="{92F2796B-E425-4206-A8B9-8BFFA7E6143F}">
      <text>
        <r>
          <rPr>
            <sz val="10"/>
            <color rgb="FF000000"/>
            <rFont val="Arial"/>
            <family val="2"/>
          </rPr>
          <t>======
ID#AAAAHnqkBk8
Steve Loxton    (2021-01-17 22:15:11)
Sep-20 MRR was adversely impacted by ~A$155K from the appreciation in the AUD between Jun-20 and Sep-20.</t>
        </r>
      </text>
    </comment>
    <comment ref="Y6" authorId="0" shapeId="0" xr:uid="{3863FFD0-FDB3-4F3E-A808-577C128A252C}">
      <text>
        <r>
          <rPr>
            <sz val="10"/>
            <color rgb="FF000000"/>
            <rFont val="Arial"/>
            <family val="2"/>
          </rPr>
          <t>======
ID#AAAAHnqkBkw
Steve Loxton    (2021-01-17 22:14:47)
Dec-20 MRR was adversely impacted by ~A$139K from the appreciation in the AUD between Sep-20 and Dec-20.</t>
        </r>
      </text>
    </comment>
    <comment ref="Z6" authorId="0" shapeId="0" xr:uid="{F57029E8-BF55-4018-9C55-6F6681C4C92B}">
      <text>
        <r>
          <rPr>
            <sz val="10"/>
            <color rgb="FF000000"/>
            <rFont val="Arial"/>
            <family val="2"/>
          </rPr>
          <t>======
ID#AAAAMAvP9X8
Steve Loxton    (2021-04-20 05:50:58)
Mar-21 MRR was adversely impacted by ~A$130K from the appreciation in the AUD between Dec-20 and Mar-21.</t>
        </r>
      </text>
    </comment>
    <comment ref="O14" authorId="0" shapeId="0" xr:uid="{7139E931-16D9-4D06-A210-227742F880D0}">
      <text>
        <r>
          <rPr>
            <sz val="10"/>
            <color rgb="FF000000"/>
            <rFont val="Arial"/>
            <family val="2"/>
          </rPr>
          <t>======
ID#AAAAGxNQvRg
    (2020-07-30 02:20:46)
Not reported prior</t>
        </r>
      </text>
    </comment>
    <comment ref="O15" authorId="0" shapeId="0" xr:uid="{1D4BB46B-C207-42E1-AACF-B1674E40B7AF}">
      <text>
        <r>
          <rPr>
            <sz val="10"/>
            <color rgb="FF000000"/>
            <rFont val="Arial"/>
            <family val="2"/>
          </rPr>
          <t>======
ID#AAAAGxNQvRk
    (2020-07-30 02:20:46)
Not reported prior</t>
        </r>
      </text>
    </comment>
    <comment ref="O17" authorId="0" shapeId="0" xr:uid="{990A7A3F-C1A0-41B1-9E73-F5B61A0218D6}">
      <text>
        <r>
          <rPr>
            <sz val="10"/>
            <color rgb="FF000000"/>
            <rFont val="Arial"/>
            <family val="2"/>
          </rPr>
          <t>======
ID#AAAAGxNQvRo
    (2020-07-30 02:20:46)
Prior to Jun-18 we reported Metro's which changed to Cities from Jun onwards</t>
        </r>
      </text>
    </comment>
    <comment ref="Y18" authorId="0" shapeId="0" xr:uid="{216E332C-84DD-436A-8249-7BE47357724C}">
      <text>
        <r>
          <rPr>
            <sz val="10"/>
            <color rgb="FF000000"/>
            <rFont val="Arial"/>
            <family val="2"/>
          </rPr>
          <t>======
ID#AAAALBcAufs
Steve Loxton    (2021-01-04 22:50:12)
No longer in Austria after turning off DC in Vienna</t>
        </r>
      </text>
    </comment>
    <comment ref="V31" authorId="0" shapeId="0" xr:uid="{AE986D91-1FB6-4A9B-9365-399E66BF84AA}">
      <text>
        <r>
          <rPr>
            <sz val="10"/>
            <color rgb="FF000000"/>
            <rFont val="Arial"/>
            <family val="2"/>
          </rPr>
          <t>======
ID#AAAAHnqkBl4
Steve Loxton    (2021-01-17 22:20:15)
Mar-20 MRR benefited by ~A$348K from the depreciation in the AUD between Dec-19 and Mar-20.</t>
        </r>
      </text>
    </comment>
    <comment ref="W31" authorId="0" shapeId="0" xr:uid="{C11DA30A-B281-48B3-9A38-2F6C3B57AA40}">
      <text>
        <r>
          <rPr>
            <sz val="10"/>
            <color rgb="FF000000"/>
            <rFont val="Arial"/>
            <family val="2"/>
          </rPr>
          <t>======
ID#AAAAHnqkBl8
Steve Loxton    (2021-01-17 22:20:40)
Jun-20 MRR was adversely impacted by ~A$424K from the appreciation in the AUD between Mar-20 and Jun-20.</t>
        </r>
      </text>
    </comment>
    <comment ref="X31" authorId="0" shapeId="0" xr:uid="{7FA66698-1FE1-4F6B-8BD8-A8BF0307A0E2}">
      <text>
        <r>
          <rPr>
            <sz val="10"/>
            <color rgb="FF000000"/>
            <rFont val="Arial"/>
            <family val="2"/>
          </rPr>
          <t>======
ID#AAAAHnqkBmE
Steve Loxton    (2021-01-17 22:21:02)
Dec-20 MRR was adversely impacted by ~A$139K from the appreciation in the AUD between Sep-20 and Dec-20.</t>
        </r>
      </text>
    </comment>
    <comment ref="Y31" authorId="0" shapeId="0" xr:uid="{8C6E6E19-CADD-47B6-8F20-C7C18AB812B4}">
      <text>
        <r>
          <rPr>
            <sz val="10"/>
            <color rgb="FF000000"/>
            <rFont val="Arial"/>
            <family val="2"/>
          </rPr>
          <t>======
ID#AAAAHnqkBmI
Steve Loxton    (2021-01-17 22:21:16)
Dec-20 MRR was adversely impacted by ~A$139K from the appreciation in the AUD between Sep-20 and Dec-20.</t>
        </r>
      </text>
    </comment>
    <comment ref="Z31" authorId="0" shapeId="0" xr:uid="{733BAF6E-90BA-4F33-ADFE-922F5939D476}">
      <text>
        <r>
          <rPr>
            <sz val="10"/>
            <color rgb="FF000000"/>
            <rFont val="Arial"/>
            <family val="2"/>
          </rPr>
          <t>======
ID#AAAAL_RBb7w
Steve Loxton    (2021-04-18 05:07:11)
Mar-21 MRR was adversely impacted by ~A$130K from the appreciation in the AUD between Dec-20 and Mar-21.</t>
        </r>
      </text>
    </comment>
  </commentList>
</comments>
</file>

<file path=xl/sharedStrings.xml><?xml version="1.0" encoding="utf-8"?>
<sst xmlns="http://schemas.openxmlformats.org/spreadsheetml/2006/main" count="312" uniqueCount="42">
  <si>
    <t>Megaport Limited</t>
  </si>
  <si>
    <t>Summary KPIs &amp; Metrics</t>
  </si>
  <si>
    <t>GROUP</t>
  </si>
  <si>
    <t>Reported KPIs</t>
  </si>
  <si>
    <t>Monthly Recurring Revenue</t>
  </si>
  <si>
    <t>Ports</t>
  </si>
  <si>
    <t>MCR</t>
  </si>
  <si>
    <t>Total Services (including Ports)</t>
  </si>
  <si>
    <t>Installed DCs</t>
  </si>
  <si>
    <t>Enabled DCs</t>
  </si>
  <si>
    <t>Unique DC operators</t>
  </si>
  <si>
    <t>Cloud onramps</t>
  </si>
  <si>
    <t>Customers</t>
  </si>
  <si>
    <t>Cities</t>
  </si>
  <si>
    <t>Countries</t>
  </si>
  <si>
    <t>Calculated KPIs</t>
  </si>
  <si>
    <t>Ports / Installed DC</t>
  </si>
  <si>
    <t>Ports / Customer</t>
  </si>
  <si>
    <t>Services / Customer</t>
  </si>
  <si>
    <t>Services / Port</t>
  </si>
  <si>
    <t>Net movement in Reported KPIs</t>
  </si>
  <si>
    <t>Net movement in Calculated KPIs</t>
  </si>
  <si>
    <t>Percentage change in Reported KPIs</t>
  </si>
  <si>
    <t>Percentage movement in Calculated KPIs</t>
  </si>
  <si>
    <t>APAC</t>
  </si>
  <si>
    <t>AUD/USD rate</t>
  </si>
  <si>
    <t>EU</t>
  </si>
  <si>
    <t>AUD/EUR</t>
  </si>
  <si>
    <t>MVE</t>
  </si>
  <si>
    <t>Customer Ports</t>
  </si>
  <si>
    <t>Annual Recurring Revenue</t>
  </si>
  <si>
    <t>ARR / Port</t>
  </si>
  <si>
    <t>ARR / Service</t>
  </si>
  <si>
    <t>ARR / Customer</t>
  </si>
  <si>
    <t>ARR in USD</t>
  </si>
  <si>
    <t>ARR in EUR</t>
  </si>
  <si>
    <t>From 2Q FY24, we have moved to revenue-generating KPIs</t>
  </si>
  <si>
    <t>VXC and IX</t>
  </si>
  <si>
    <t>Summary Revenue-generating KPIs &amp; Metrics</t>
  </si>
  <si>
    <t>Regional Revenue-generating KPIs &amp; Metrics</t>
  </si>
  <si>
    <t>Customer Logos</t>
  </si>
  <si>
    <t>AMERICAS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</si>
</sst>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&quot;-&quot;yy"/>
    <numFmt numFmtId="165" formatCode="#,##0.0"/>
    <numFmt numFmtId="166" formatCode="#,##0.000"/>
    <numFmt numFmtId="167" formatCode="#,##0;[Red]\(#,##0\);&quot;-&quot;"/>
    <numFmt numFmtId="168" formatCode="0.00%;[Red]\(0.00%\);&quot;-&quot;"/>
  </numFmts>
  <fonts count="9" x14ac:knownFonts="1">
    <font>
      <sz val="10"/>
      <color rgb="FF000000"/>
      <name val="Arial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0" fillId="0" borderId="0" xfId="0" applyNumberFormat="1"/>
    <xf numFmtId="165" fontId="2" fillId="0" borderId="0" xfId="0" applyNumberFormat="1" applyFont="1"/>
    <xf numFmtId="9" fontId="2" fillId="0" borderId="0" xfId="0" applyNumberFormat="1" applyFont="1"/>
    <xf numFmtId="0" fontId="5" fillId="0" borderId="0" xfId="0" applyFont="1"/>
    <xf numFmtId="166" fontId="5" fillId="0" borderId="0" xfId="0" applyNumberFormat="1" applyFont="1" applyAlignment="1">
      <alignment horizontal="right"/>
    </xf>
    <xf numFmtId="167" fontId="0" fillId="0" borderId="0" xfId="0" applyNumberFormat="1"/>
    <xf numFmtId="167" fontId="2" fillId="0" borderId="0" xfId="0" applyNumberFormat="1" applyFont="1"/>
    <xf numFmtId="167" fontId="4" fillId="0" borderId="0" xfId="0" applyNumberFormat="1" applyFont="1"/>
    <xf numFmtId="167" fontId="6" fillId="0" borderId="0" xfId="0" applyNumberFormat="1" applyFont="1"/>
    <xf numFmtId="0" fontId="6" fillId="0" borderId="0" xfId="0" applyFont="1"/>
    <xf numFmtId="3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167" fontId="7" fillId="0" borderId="0" xfId="0" applyNumberFormat="1" applyFont="1"/>
    <xf numFmtId="0" fontId="8" fillId="0" borderId="0" xfId="0" applyFont="1"/>
    <xf numFmtId="168" fontId="0" fillId="0" borderId="0" xfId="0" applyNumberFormat="1"/>
    <xf numFmtId="3" fontId="7" fillId="0" borderId="0" xfId="0" applyNumberFormat="1" applyFont="1"/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horizontal="right" vertical="top"/>
    </xf>
    <xf numFmtId="0" fontId="0" fillId="0" borderId="0" xfId="0" applyAlignment="1">
      <alignment vertical="top"/>
    </xf>
    <xf numFmtId="168" fontId="2" fillId="0" borderId="0" xfId="0" applyNumberFormat="1" applyFont="1"/>
    <xf numFmtId="168" fontId="2" fillId="0" borderId="0" xfId="0" applyNumberFormat="1" applyFont="1" applyAlignment="1">
      <alignment horizontal="right"/>
    </xf>
  </cellXfs>
  <cellStyles count="2">
    <cellStyle name="Normal" xfId="0" builtinId="0"/>
    <cellStyle name="Percent 2" xfId="1" xr:uid="{5BB1CC5B-15C8-4F5B-BFBC-765F5D6220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9" Type="http://schemas.openxmlformats.org/officeDocument/2006/relationships/calcChain" Target="calcChain.xml"/><Relationship Id="rId14" Type="http://customschemas.google.com/relationships/workbookmetadata" Target="metadata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yle Gibson" id="{5FD27A9B-AF7B-4628-8229-363B8F80A163}" userId="S::kyle.gibson@megaport.com::38438fcf-86df-4cf4-87ae-323a270bbcdc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T8" dT="2024-04-28T22:34:15.71" personId="{5FD27A9B-AF7B-4628-8229-363B8F80A163}" id="{A0B43AD2-9BB7-4908-9CD3-54D4EBBEC79F}">
    <text xml:space="preserve">MCR has been restated from what was previously reported to exclude 21 MCRs which were used for ongoing customer training purposes from Q2 FY22. </text>
  </threadedComment>
  <threadedComment ref="V18" dT="2025-01-16T06:04:02.99" personId="{5FD27A9B-AF7B-4628-8229-363B8F80A163}" id="{57A595AF-0165-4719-A66A-5601472D9741}">
    <text>Brazil and Italy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Q72" dT="2025-01-07T03:49:28.10" personId="{5FD27A9B-AF7B-4628-8229-363B8F80A163}" id="{3727F26D-A878-49BA-ACC4-2D52E9AA4DEE}">
    <text>Mexico</text>
  </threadedComment>
  <threadedComment ref="V72" dT="2025-01-07T03:49:21.07" personId="{5FD27A9B-AF7B-4628-8229-363B8F80A163}" id="{3DF3CBF8-C6C8-435A-99F0-E4133D1D9F8A}">
    <text>Brazil</text>
  </threadedComment>
  <threadedComment ref="V132" dT="2025-01-16T04:44:20.12" personId="{5FD27A9B-AF7B-4628-8229-363B8F80A163}" id="{2CCC5206-E0C2-4B5A-83AA-3179D2004910}">
    <text>Italy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7EC17-74DD-4B81-9B25-761F5E9CF092}">
  <sheetPr>
    <outlinePr summaryBelow="0" summaryRight="0"/>
  </sheetPr>
  <dimension ref="A1:AE1006"/>
  <sheetViews>
    <sheetView tabSelected="1" zoomScale="70" zoomScaleNormal="70" workbookViewId="0">
      <pane xSplit="2" ySplit="5" topLeftCell="P6" activePane="bottomRight" state="frozen"/>
      <selection pane="topRight" activeCell="C1" sqref="C1"/>
      <selection pane="bottomLeft" activeCell="A6" sqref="A6"/>
      <selection pane="bottomRight" activeCell="S3" sqref="S3"/>
    </sheetView>
  </sheetViews>
  <sheetFormatPr defaultColWidth="14.42578125" defaultRowHeight="15" customHeight="1" outlineLevelRow="1" x14ac:dyDescent="0.2"/>
  <cols>
    <col min="1" max="1" width="3.28515625" customWidth="1"/>
    <col min="2" max="2" width="40.85546875" bestFit="1" customWidth="1"/>
    <col min="3" max="13" width="14.42578125" customWidth="1"/>
    <col min="23" max="23" width="11.140625" customWidth="1"/>
  </cols>
  <sheetData>
    <row r="1" spans="1:31" ht="15.75" customHeight="1" x14ac:dyDescent="0.25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31" ht="15.75" customHeight="1" x14ac:dyDescent="0.25">
      <c r="A2" s="3" t="s">
        <v>38</v>
      </c>
      <c r="C2" s="2"/>
      <c r="D2" s="2"/>
      <c r="E2" s="2"/>
      <c r="F2" s="2"/>
      <c r="G2" s="2"/>
      <c r="H2" s="2"/>
      <c r="I2" s="2"/>
      <c r="J2" s="2"/>
      <c r="K2" s="8"/>
      <c r="L2" s="8"/>
      <c r="M2" s="8"/>
      <c r="N2" s="8"/>
      <c r="O2" s="8"/>
      <c r="P2" s="8"/>
      <c r="Q2" s="6"/>
      <c r="R2" s="6"/>
      <c r="S2" s="6"/>
      <c r="T2" s="6"/>
      <c r="U2" s="6"/>
    </row>
    <row r="3" spans="1:31" s="13" customFormat="1" ht="15.75" customHeight="1" x14ac:dyDescent="0.2">
      <c r="A3" s="15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31" ht="15.75" customHeight="1" x14ac:dyDescent="0.25">
      <c r="A4" s="3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1:31" s="26" customFormat="1" ht="33" customHeight="1" x14ac:dyDescent="0.2">
      <c r="A5" s="24" t="s">
        <v>3</v>
      </c>
      <c r="B5" s="25"/>
      <c r="C5" s="25">
        <v>42185</v>
      </c>
      <c r="D5" s="25">
        <v>42369</v>
      </c>
      <c r="E5" s="25">
        <v>42551</v>
      </c>
      <c r="F5" s="25">
        <v>42735</v>
      </c>
      <c r="G5" s="25">
        <v>42916</v>
      </c>
      <c r="H5" s="25">
        <v>43100</v>
      </c>
      <c r="I5" s="25">
        <v>43281</v>
      </c>
      <c r="J5" s="25">
        <v>43465</v>
      </c>
      <c r="K5" s="25">
        <v>43646</v>
      </c>
      <c r="L5" s="25">
        <v>43830</v>
      </c>
      <c r="M5" s="25">
        <v>44012</v>
      </c>
      <c r="N5" s="25">
        <v>44185</v>
      </c>
      <c r="O5" s="25">
        <f>EOMONTH(N5,6)</f>
        <v>44377</v>
      </c>
      <c r="P5" s="25">
        <f t="shared" ref="P5:V5" si="0">EOMONTH(O5,6)</f>
        <v>44561</v>
      </c>
      <c r="Q5" s="25">
        <f t="shared" si="0"/>
        <v>44742</v>
      </c>
      <c r="R5" s="25">
        <f t="shared" si="0"/>
        <v>44926</v>
      </c>
      <c r="S5" s="25">
        <f t="shared" si="0"/>
        <v>45107</v>
      </c>
      <c r="T5" s="25">
        <f t="shared" si="0"/>
        <v>45291</v>
      </c>
      <c r="U5" s="25">
        <f t="shared" si="0"/>
        <v>45473</v>
      </c>
      <c r="V5" s="25">
        <f t="shared" si="0"/>
        <v>45657</v>
      </c>
    </row>
    <row r="6" spans="1:31" ht="15.75" customHeight="1" x14ac:dyDescent="0.2">
      <c r="A6" s="4"/>
      <c r="B6" s="2" t="s">
        <v>30</v>
      </c>
      <c r="C6" s="2">
        <v>2052</v>
      </c>
      <c r="D6" s="2">
        <v>2652</v>
      </c>
      <c r="E6" s="2">
        <v>3696</v>
      </c>
      <c r="F6" s="2">
        <v>10908</v>
      </c>
      <c r="G6" s="6">
        <v>14640</v>
      </c>
      <c r="H6" s="6">
        <v>19164</v>
      </c>
      <c r="I6" s="6">
        <v>23820</v>
      </c>
      <c r="J6" s="6">
        <v>32592</v>
      </c>
      <c r="K6" s="6">
        <v>43308</v>
      </c>
      <c r="L6" s="6">
        <v>54612</v>
      </c>
      <c r="M6" s="6">
        <v>67812</v>
      </c>
      <c r="N6" s="6">
        <v>75012</v>
      </c>
      <c r="O6" s="13">
        <v>89844</v>
      </c>
      <c r="P6" s="6">
        <v>109884</v>
      </c>
      <c r="Q6" s="6">
        <v>128340</v>
      </c>
      <c r="R6" s="6">
        <v>148296</v>
      </c>
      <c r="S6" s="6">
        <v>178612.75200000001</v>
      </c>
      <c r="T6" s="6">
        <v>191723.076</v>
      </c>
      <c r="U6" s="6">
        <f>16994045*12/1000</f>
        <v>203928.54</v>
      </c>
      <c r="V6" s="23">
        <v>226585</v>
      </c>
      <c r="Y6" s="8"/>
    </row>
    <row r="7" spans="1:31" ht="15.75" customHeight="1" x14ac:dyDescent="0.2">
      <c r="A7" s="4"/>
      <c r="B7" s="2" t="s">
        <v>5</v>
      </c>
      <c r="C7" s="2"/>
      <c r="D7" s="2"/>
      <c r="E7" s="6"/>
      <c r="F7" s="6"/>
      <c r="G7" s="6"/>
      <c r="H7" s="6"/>
      <c r="I7" s="6"/>
      <c r="J7" s="6"/>
      <c r="K7" s="6"/>
      <c r="L7" s="6"/>
      <c r="M7" s="6"/>
      <c r="N7" s="6">
        <v>5421</v>
      </c>
      <c r="O7" s="13">
        <v>6127</v>
      </c>
      <c r="P7" s="6">
        <v>6747</v>
      </c>
      <c r="Q7" s="6">
        <v>7566</v>
      </c>
      <c r="R7" s="6">
        <v>7975</v>
      </c>
      <c r="S7" s="6">
        <v>8294</v>
      </c>
      <c r="T7" s="23">
        <v>8602</v>
      </c>
      <c r="U7" s="23">
        <v>8777</v>
      </c>
      <c r="V7" s="23">
        <v>9294</v>
      </c>
      <c r="W7" s="6"/>
      <c r="X7" s="6"/>
      <c r="Y7" s="6"/>
      <c r="Z7" s="6"/>
    </row>
    <row r="8" spans="1:31" ht="15.75" customHeight="1" x14ac:dyDescent="0.2">
      <c r="A8" s="4"/>
      <c r="B8" s="2" t="s">
        <v>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>
        <v>355</v>
      </c>
      <c r="O8" s="13">
        <v>462</v>
      </c>
      <c r="P8" s="7">
        <v>560</v>
      </c>
      <c r="Q8" s="7">
        <v>673</v>
      </c>
      <c r="R8" s="7">
        <v>712</v>
      </c>
      <c r="S8" s="7">
        <v>792</v>
      </c>
      <c r="T8" s="18">
        <v>865</v>
      </c>
      <c r="U8" s="18">
        <v>914</v>
      </c>
      <c r="V8" s="23">
        <v>961</v>
      </c>
      <c r="W8" s="7"/>
      <c r="X8" s="7"/>
      <c r="Y8" s="7"/>
      <c r="Z8" s="7"/>
    </row>
    <row r="9" spans="1:31" ht="15.75" customHeight="1" x14ac:dyDescent="0.2">
      <c r="A9" s="4"/>
      <c r="B9" s="2" t="s">
        <v>28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13">
        <v>9</v>
      </c>
      <c r="P9" s="7">
        <v>28</v>
      </c>
      <c r="Q9" s="7">
        <v>43</v>
      </c>
      <c r="R9" s="7">
        <v>74</v>
      </c>
      <c r="S9" s="7">
        <v>117</v>
      </c>
      <c r="T9" s="18">
        <v>170</v>
      </c>
      <c r="U9" s="18">
        <v>251</v>
      </c>
      <c r="V9" s="23">
        <v>323</v>
      </c>
      <c r="W9" s="28"/>
      <c r="X9" s="7"/>
      <c r="Y9" s="7"/>
      <c r="Z9" s="7"/>
    </row>
    <row r="10" spans="1:31" ht="15.75" customHeight="1" x14ac:dyDescent="0.2">
      <c r="A10" s="4"/>
      <c r="B10" s="2" t="s">
        <v>37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>
        <v>10449</v>
      </c>
      <c r="O10" s="13">
        <v>11769</v>
      </c>
      <c r="P10" s="7">
        <v>13477</v>
      </c>
      <c r="Q10" s="7">
        <v>15154</v>
      </c>
      <c r="R10" s="7">
        <v>16599</v>
      </c>
      <c r="S10" s="7">
        <v>17757</v>
      </c>
      <c r="T10" s="18">
        <v>18858</v>
      </c>
      <c r="U10" s="18">
        <v>19874</v>
      </c>
      <c r="V10" s="23">
        <v>21099</v>
      </c>
    </row>
    <row r="11" spans="1:31" ht="15.75" customHeight="1" x14ac:dyDescent="0.2">
      <c r="A11" s="4"/>
      <c r="B11" s="2" t="s">
        <v>7</v>
      </c>
      <c r="C11" s="2"/>
      <c r="D11" s="6"/>
      <c r="E11" s="6"/>
      <c r="F11" s="6"/>
      <c r="G11" s="6"/>
      <c r="H11" s="6"/>
      <c r="I11" s="6"/>
      <c r="J11" s="6"/>
      <c r="K11" s="6"/>
      <c r="L11" s="6"/>
      <c r="M11" s="6"/>
      <c r="N11" s="6">
        <f t="shared" ref="N11:S11" si="1">SUM(N7:N10)</f>
        <v>16225</v>
      </c>
      <c r="O11" s="6">
        <f t="shared" si="1"/>
        <v>18367</v>
      </c>
      <c r="P11" s="6">
        <f t="shared" si="1"/>
        <v>20812</v>
      </c>
      <c r="Q11" s="6">
        <f t="shared" si="1"/>
        <v>23436</v>
      </c>
      <c r="R11" s="6">
        <f t="shared" si="1"/>
        <v>25360</v>
      </c>
      <c r="S11" s="6">
        <f t="shared" si="1"/>
        <v>26960</v>
      </c>
      <c r="T11" s="23">
        <f>SUM(T7:T10)</f>
        <v>28495</v>
      </c>
      <c r="U11" s="23">
        <f>SUM(U7:U10)</f>
        <v>29816</v>
      </c>
      <c r="V11" s="23">
        <f>SUM(V7:V10)</f>
        <v>31677</v>
      </c>
      <c r="W11" s="6"/>
      <c r="X11" s="6"/>
      <c r="Y11" s="6"/>
      <c r="Z11" s="6"/>
      <c r="AA11" s="22"/>
    </row>
    <row r="12" spans="1:31" ht="15.75" customHeight="1" x14ac:dyDescent="0.2">
      <c r="A12" s="4"/>
      <c r="B12" s="2" t="s">
        <v>8</v>
      </c>
      <c r="C12" s="2">
        <v>36</v>
      </c>
      <c r="D12" s="2">
        <v>46</v>
      </c>
      <c r="E12" s="2">
        <v>71</v>
      </c>
      <c r="F12" s="2">
        <v>141</v>
      </c>
      <c r="G12" s="2">
        <v>165</v>
      </c>
      <c r="H12" s="2">
        <v>185</v>
      </c>
      <c r="I12" s="2">
        <v>221</v>
      </c>
      <c r="J12" s="2">
        <v>245</v>
      </c>
      <c r="K12" s="2">
        <v>300</v>
      </c>
      <c r="L12" s="2">
        <v>317</v>
      </c>
      <c r="M12" s="2">
        <v>366</v>
      </c>
      <c r="N12" s="2">
        <v>386</v>
      </c>
      <c r="O12" s="13">
        <v>405</v>
      </c>
      <c r="P12" s="6">
        <v>411</v>
      </c>
      <c r="Q12" s="6">
        <v>423</v>
      </c>
      <c r="R12" s="6">
        <v>423</v>
      </c>
      <c r="S12" s="6">
        <v>400</v>
      </c>
      <c r="T12" s="23">
        <v>401</v>
      </c>
      <c r="U12" s="23">
        <v>420</v>
      </c>
      <c r="V12" s="23">
        <v>442</v>
      </c>
      <c r="Y12" s="8"/>
    </row>
    <row r="13" spans="1:31" ht="15.75" customHeight="1" x14ac:dyDescent="0.2">
      <c r="A13" s="4"/>
      <c r="B13" s="2" t="s">
        <v>9</v>
      </c>
      <c r="C13" s="2"/>
      <c r="D13" s="2"/>
      <c r="E13" s="2"/>
      <c r="F13" s="2"/>
      <c r="G13" s="2"/>
      <c r="H13" s="2"/>
      <c r="I13" s="2"/>
      <c r="J13" s="2">
        <v>386</v>
      </c>
      <c r="K13" s="2">
        <v>528</v>
      </c>
      <c r="L13" s="2">
        <v>552</v>
      </c>
      <c r="M13" s="2">
        <v>669</v>
      </c>
      <c r="N13" s="2">
        <v>716</v>
      </c>
      <c r="O13">
        <v>761</v>
      </c>
      <c r="P13">
        <v>768</v>
      </c>
      <c r="Q13" s="6">
        <v>787</v>
      </c>
      <c r="R13" s="6">
        <v>802</v>
      </c>
      <c r="S13" s="6">
        <v>812</v>
      </c>
      <c r="T13" s="23">
        <v>854</v>
      </c>
      <c r="U13" s="23">
        <v>868</v>
      </c>
      <c r="V13" s="23">
        <v>936</v>
      </c>
      <c r="W13" s="8"/>
      <c r="Y13" s="8"/>
    </row>
    <row r="14" spans="1:31" ht="15.75" customHeight="1" x14ac:dyDescent="0.2">
      <c r="A14" s="4"/>
      <c r="B14" s="2" t="s">
        <v>10</v>
      </c>
      <c r="C14" s="6"/>
      <c r="D14" s="6"/>
      <c r="E14" s="6"/>
      <c r="F14" s="6"/>
      <c r="G14" s="6"/>
      <c r="H14" s="6"/>
      <c r="I14" s="6">
        <v>76</v>
      </c>
      <c r="J14" s="6">
        <v>82</v>
      </c>
      <c r="K14" s="6">
        <v>90</v>
      </c>
      <c r="L14" s="6">
        <v>99</v>
      </c>
      <c r="M14" s="8">
        <v>102</v>
      </c>
      <c r="N14" s="8">
        <v>102</v>
      </c>
      <c r="O14" s="8">
        <v>107</v>
      </c>
      <c r="P14" s="6">
        <v>111</v>
      </c>
      <c r="Q14" s="6">
        <v>119</v>
      </c>
      <c r="R14" s="6">
        <v>121</v>
      </c>
      <c r="S14" s="6">
        <v>112</v>
      </c>
      <c r="T14" s="23">
        <v>115</v>
      </c>
      <c r="U14" s="23">
        <v>119</v>
      </c>
      <c r="V14" s="23">
        <v>125</v>
      </c>
    </row>
    <row r="15" spans="1:31" ht="15.75" customHeight="1" x14ac:dyDescent="0.2">
      <c r="A15" s="4"/>
      <c r="B15" s="2" t="s">
        <v>11</v>
      </c>
      <c r="C15" s="6"/>
      <c r="D15" s="6"/>
      <c r="E15" s="6"/>
      <c r="F15" s="6"/>
      <c r="G15" s="6">
        <v>62</v>
      </c>
      <c r="H15" s="6">
        <v>102</v>
      </c>
      <c r="I15" s="6">
        <v>108</v>
      </c>
      <c r="J15" s="6">
        <v>115</v>
      </c>
      <c r="K15" s="8">
        <v>132</v>
      </c>
      <c r="L15" s="6">
        <v>156</v>
      </c>
      <c r="M15" s="6">
        <v>197</v>
      </c>
      <c r="N15" s="6">
        <v>220</v>
      </c>
      <c r="O15">
        <v>233</v>
      </c>
      <c r="P15" s="6">
        <v>240</v>
      </c>
      <c r="Q15" s="6">
        <v>278</v>
      </c>
      <c r="R15" s="6">
        <v>282</v>
      </c>
      <c r="S15" s="6">
        <v>284</v>
      </c>
      <c r="T15" s="23">
        <v>290</v>
      </c>
      <c r="U15" s="23">
        <v>303</v>
      </c>
      <c r="V15" s="23">
        <v>315</v>
      </c>
      <c r="W15" s="8"/>
    </row>
    <row r="16" spans="1:31" ht="15.75" customHeight="1" x14ac:dyDescent="0.2">
      <c r="A16" s="4"/>
      <c r="B16" s="2" t="s">
        <v>40</v>
      </c>
      <c r="C16" s="6"/>
      <c r="D16" s="6"/>
      <c r="E16" s="6"/>
      <c r="F16" s="6"/>
      <c r="G16" s="6"/>
      <c r="H16" s="6"/>
      <c r="I16" s="6"/>
      <c r="J16" s="6"/>
      <c r="K16" s="8"/>
      <c r="L16" s="6"/>
      <c r="M16" s="6"/>
      <c r="N16" s="6">
        <v>1853.0000000000005</v>
      </c>
      <c r="O16">
        <v>2036.0000000000025</v>
      </c>
      <c r="P16" s="6">
        <v>2197.9999999999977</v>
      </c>
      <c r="Q16" s="6">
        <v>2343.9999999999977</v>
      </c>
      <c r="R16" s="6">
        <v>2447.9999999999995</v>
      </c>
      <c r="S16" s="6">
        <v>2544.9999999999986</v>
      </c>
      <c r="T16" s="23">
        <v>2614.9999999999982</v>
      </c>
      <c r="U16" s="23">
        <v>2637</v>
      </c>
      <c r="V16" s="23">
        <v>2720</v>
      </c>
      <c r="X16" s="6"/>
      <c r="Z16" s="6"/>
      <c r="AA16" s="6"/>
      <c r="AB16" s="6"/>
      <c r="AC16" s="6"/>
      <c r="AD16" s="23"/>
      <c r="AE16" s="23"/>
    </row>
    <row r="17" spans="1:30" ht="15.75" customHeight="1" x14ac:dyDescent="0.2">
      <c r="A17" s="4"/>
      <c r="B17" s="2" t="s">
        <v>13</v>
      </c>
      <c r="C17" s="2"/>
      <c r="D17" s="2"/>
      <c r="E17" s="2"/>
      <c r="F17" s="2"/>
      <c r="G17" s="2"/>
      <c r="H17" s="2"/>
      <c r="I17" s="2">
        <v>74</v>
      </c>
      <c r="J17" s="2">
        <v>82</v>
      </c>
      <c r="K17" s="2">
        <v>98</v>
      </c>
      <c r="L17" s="2">
        <v>102</v>
      </c>
      <c r="M17" s="2">
        <v>128</v>
      </c>
      <c r="N17" s="2">
        <v>130</v>
      </c>
      <c r="O17">
        <v>136</v>
      </c>
      <c r="P17" s="6">
        <v>139</v>
      </c>
      <c r="Q17" s="6">
        <v>145</v>
      </c>
      <c r="R17" s="8">
        <v>145</v>
      </c>
      <c r="S17" s="8">
        <v>152</v>
      </c>
      <c r="T17" s="8">
        <v>153</v>
      </c>
      <c r="U17" s="8">
        <v>162</v>
      </c>
      <c r="V17" s="23">
        <v>175</v>
      </c>
    </row>
    <row r="18" spans="1:30" ht="15.75" customHeight="1" x14ac:dyDescent="0.2">
      <c r="A18" s="4"/>
      <c r="B18" s="2" t="s">
        <v>14</v>
      </c>
      <c r="C18" s="2">
        <v>4</v>
      </c>
      <c r="D18" s="2">
        <v>4</v>
      </c>
      <c r="E18" s="2">
        <v>12</v>
      </c>
      <c r="F18" s="2">
        <v>12</v>
      </c>
      <c r="G18" s="2">
        <v>12</v>
      </c>
      <c r="H18" s="2">
        <v>12</v>
      </c>
      <c r="I18" s="2">
        <v>12</v>
      </c>
      <c r="J18" s="2">
        <v>13</v>
      </c>
      <c r="K18" s="2">
        <v>20</v>
      </c>
      <c r="L18" s="2">
        <v>21</v>
      </c>
      <c r="M18" s="2">
        <v>23</v>
      </c>
      <c r="N18" s="2">
        <v>23</v>
      </c>
      <c r="O18" s="2">
        <v>23</v>
      </c>
      <c r="P18" s="6">
        <v>23</v>
      </c>
      <c r="Q18" s="6">
        <v>24</v>
      </c>
      <c r="R18" s="6">
        <v>24</v>
      </c>
      <c r="S18" s="6">
        <v>25</v>
      </c>
      <c r="T18" s="6">
        <v>25</v>
      </c>
      <c r="U18" s="6">
        <v>24</v>
      </c>
      <c r="V18" s="23">
        <v>26</v>
      </c>
      <c r="W18" s="17"/>
      <c r="Y18" s="8"/>
    </row>
    <row r="19" spans="1:30" ht="15.75" customHeight="1" x14ac:dyDescent="0.2">
      <c r="A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8"/>
      <c r="Q19" s="8"/>
      <c r="R19" s="8"/>
      <c r="S19" s="8"/>
      <c r="T19" s="8"/>
      <c r="U19" s="8"/>
      <c r="V19" s="8"/>
    </row>
    <row r="20" spans="1:30" ht="15.75" customHeight="1" x14ac:dyDescent="0.2">
      <c r="A20" s="4" t="s">
        <v>15</v>
      </c>
      <c r="B20" s="2"/>
      <c r="C20" s="5">
        <f t="shared" ref="C20:V20" si="2">C$5</f>
        <v>42185</v>
      </c>
      <c r="D20" s="5">
        <f t="shared" si="2"/>
        <v>42369</v>
      </c>
      <c r="E20" s="5">
        <f t="shared" si="2"/>
        <v>42551</v>
      </c>
      <c r="F20" s="5">
        <f t="shared" si="2"/>
        <v>42735</v>
      </c>
      <c r="G20" s="5">
        <f t="shared" si="2"/>
        <v>42916</v>
      </c>
      <c r="H20" s="5">
        <f t="shared" si="2"/>
        <v>43100</v>
      </c>
      <c r="I20" s="5">
        <f t="shared" si="2"/>
        <v>43281</v>
      </c>
      <c r="J20" s="5">
        <f t="shared" si="2"/>
        <v>43465</v>
      </c>
      <c r="K20" s="5">
        <f t="shared" si="2"/>
        <v>43646</v>
      </c>
      <c r="L20" s="5">
        <f t="shared" si="2"/>
        <v>43830</v>
      </c>
      <c r="M20" s="5">
        <f t="shared" si="2"/>
        <v>44012</v>
      </c>
      <c r="N20" s="5">
        <f t="shared" si="2"/>
        <v>44185</v>
      </c>
      <c r="O20" s="5">
        <f t="shared" si="2"/>
        <v>44377</v>
      </c>
      <c r="P20" s="5">
        <f t="shared" si="2"/>
        <v>44561</v>
      </c>
      <c r="Q20" s="5">
        <f t="shared" si="2"/>
        <v>44742</v>
      </c>
      <c r="R20" s="5">
        <f t="shared" si="2"/>
        <v>44926</v>
      </c>
      <c r="S20" s="5">
        <f t="shared" si="2"/>
        <v>45107</v>
      </c>
      <c r="T20" s="5">
        <f t="shared" si="2"/>
        <v>45291</v>
      </c>
      <c r="U20" s="5">
        <f t="shared" si="2"/>
        <v>45473</v>
      </c>
      <c r="V20" s="5">
        <f t="shared" si="2"/>
        <v>45657</v>
      </c>
    </row>
    <row r="21" spans="1:30" ht="15.75" customHeight="1" x14ac:dyDescent="0.2">
      <c r="A21" s="4"/>
      <c r="B21" s="2" t="s">
        <v>4</v>
      </c>
      <c r="C21" s="6">
        <f t="shared" ref="C21:V21" si="3">C6/12</f>
        <v>171</v>
      </c>
      <c r="D21" s="6">
        <f t="shared" si="3"/>
        <v>221</v>
      </c>
      <c r="E21" s="6">
        <f t="shared" si="3"/>
        <v>308</v>
      </c>
      <c r="F21" s="6">
        <f t="shared" si="3"/>
        <v>909</v>
      </c>
      <c r="G21" s="6">
        <f t="shared" si="3"/>
        <v>1220</v>
      </c>
      <c r="H21" s="6">
        <f t="shared" si="3"/>
        <v>1597</v>
      </c>
      <c r="I21" s="6">
        <f t="shared" si="3"/>
        <v>1985</v>
      </c>
      <c r="J21" s="6">
        <f t="shared" si="3"/>
        <v>2716</v>
      </c>
      <c r="K21" s="6">
        <f t="shared" si="3"/>
        <v>3609</v>
      </c>
      <c r="L21" s="6">
        <f t="shared" si="3"/>
        <v>4551</v>
      </c>
      <c r="M21" s="6">
        <f t="shared" si="3"/>
        <v>5651</v>
      </c>
      <c r="N21" s="6">
        <f t="shared" si="3"/>
        <v>6251</v>
      </c>
      <c r="O21" s="6">
        <f t="shared" si="3"/>
        <v>7487</v>
      </c>
      <c r="P21" s="6">
        <f t="shared" si="3"/>
        <v>9157</v>
      </c>
      <c r="Q21" s="6">
        <f t="shared" si="3"/>
        <v>10695</v>
      </c>
      <c r="R21" s="6">
        <f t="shared" si="3"/>
        <v>12358</v>
      </c>
      <c r="S21" s="6">
        <f t="shared" si="3"/>
        <v>14884.396000000001</v>
      </c>
      <c r="T21" s="6">
        <f t="shared" si="3"/>
        <v>15976.923000000001</v>
      </c>
      <c r="U21" s="6">
        <f t="shared" si="3"/>
        <v>16994.045000000002</v>
      </c>
      <c r="V21" s="6">
        <f t="shared" si="3"/>
        <v>18882.083333333332</v>
      </c>
    </row>
    <row r="22" spans="1:30" ht="15.75" customHeight="1" x14ac:dyDescent="0.2">
      <c r="A22" s="4"/>
      <c r="B22" s="2" t="s">
        <v>31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>
        <f>N$6/N7*1000</f>
        <v>13837.299391256225</v>
      </c>
      <c r="O22" s="6">
        <f t="shared" ref="O22:V22" si="4">O$6/O7*1000</f>
        <v>14663.620042435125</v>
      </c>
      <c r="P22" s="6">
        <f t="shared" si="4"/>
        <v>16286.349488661628</v>
      </c>
      <c r="Q22" s="6">
        <f t="shared" si="4"/>
        <v>16962.72799365583</v>
      </c>
      <c r="R22" s="6">
        <f t="shared" si="4"/>
        <v>18595.109717868341</v>
      </c>
      <c r="S22" s="6">
        <f t="shared" si="4"/>
        <v>21535.176272003861</v>
      </c>
      <c r="T22" s="6">
        <f t="shared" si="4"/>
        <v>22288.197628458496</v>
      </c>
      <c r="U22" s="6">
        <f t="shared" si="4"/>
        <v>23234.424062891649</v>
      </c>
      <c r="V22" s="6">
        <f t="shared" si="4"/>
        <v>24379.707338067572</v>
      </c>
    </row>
    <row r="23" spans="1:30" ht="15.75" customHeight="1" x14ac:dyDescent="0.2">
      <c r="A23" s="4"/>
      <c r="B23" s="2" t="s">
        <v>32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>
        <f t="shared" ref="N23:R23" si="5">N$6/N11*1000</f>
        <v>4623.2357473035436</v>
      </c>
      <c r="O23" s="6">
        <f t="shared" si="5"/>
        <v>4891.5990635378666</v>
      </c>
      <c r="P23" s="6">
        <f t="shared" si="5"/>
        <v>5279.8385546799927</v>
      </c>
      <c r="Q23" s="6">
        <f t="shared" si="5"/>
        <v>5476.1904761904761</v>
      </c>
      <c r="R23" s="6">
        <f t="shared" si="5"/>
        <v>5847.6340694006312</v>
      </c>
      <c r="S23" s="6">
        <f t="shared" ref="S23:V23" si="6">S$6/S11*1000</f>
        <v>6625.1020771513358</v>
      </c>
      <c r="T23" s="6">
        <f t="shared" si="6"/>
        <v>6728.3058782242497</v>
      </c>
      <c r="U23" s="6">
        <f t="shared" si="6"/>
        <v>6839.5673463911999</v>
      </c>
      <c r="V23" s="6">
        <f t="shared" si="6"/>
        <v>7152.9816586166626</v>
      </c>
    </row>
    <row r="24" spans="1:30" ht="15.75" customHeight="1" x14ac:dyDescent="0.2">
      <c r="A24" s="4"/>
      <c r="B24" s="2" t="s">
        <v>33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>
        <f t="shared" ref="N24:V24" si="7">N$6/N16*1000</f>
        <v>40481.381543443058</v>
      </c>
      <c r="O24" s="6">
        <f t="shared" si="7"/>
        <v>44127.701375245524</v>
      </c>
      <c r="P24" s="6">
        <f t="shared" si="7"/>
        <v>49992.720655141093</v>
      </c>
      <c r="Q24" s="6">
        <f t="shared" si="7"/>
        <v>54752.559726962507</v>
      </c>
      <c r="R24" s="6">
        <f t="shared" si="7"/>
        <v>60578.431372549036</v>
      </c>
      <c r="S24" s="6">
        <f t="shared" si="7"/>
        <v>70181.827897838943</v>
      </c>
      <c r="T24" s="6">
        <f t="shared" si="7"/>
        <v>73316.663862332745</v>
      </c>
      <c r="U24" s="6">
        <f t="shared" si="7"/>
        <v>77333.538111490328</v>
      </c>
      <c r="V24" s="6">
        <f t="shared" si="7"/>
        <v>83303.308823529413</v>
      </c>
      <c r="W24" s="27"/>
      <c r="X24" s="6"/>
      <c r="Y24" s="6"/>
      <c r="Z24" s="6"/>
      <c r="AA24" s="6"/>
      <c r="AB24" s="6"/>
      <c r="AC24" s="6"/>
      <c r="AD24" s="6"/>
    </row>
    <row r="25" spans="1:30" ht="15.75" customHeight="1" x14ac:dyDescent="0.2">
      <c r="A25" s="4"/>
      <c r="B25" s="2" t="s">
        <v>16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>
        <f t="shared" ref="N25:V25" si="8">N7/N12</f>
        <v>14.044041450777202</v>
      </c>
      <c r="O25" s="9">
        <f t="shared" si="8"/>
        <v>15.128395061728394</v>
      </c>
      <c r="P25" s="9">
        <f t="shared" si="8"/>
        <v>16.416058394160583</v>
      </c>
      <c r="Q25" s="9">
        <f t="shared" si="8"/>
        <v>17.886524822695037</v>
      </c>
      <c r="R25" s="9">
        <f t="shared" si="8"/>
        <v>18.853427895981088</v>
      </c>
      <c r="S25" s="9">
        <f t="shared" si="8"/>
        <v>20.734999999999999</v>
      </c>
      <c r="T25" s="9">
        <f t="shared" si="8"/>
        <v>21.451371571072318</v>
      </c>
      <c r="U25" s="9">
        <f t="shared" si="8"/>
        <v>20.897619047619049</v>
      </c>
      <c r="V25" s="9">
        <f t="shared" si="8"/>
        <v>21.027149321266968</v>
      </c>
    </row>
    <row r="26" spans="1:30" ht="15.75" customHeight="1" x14ac:dyDescent="0.2">
      <c r="A26" s="4"/>
      <c r="B26" s="2" t="s">
        <v>17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>
        <f t="shared" ref="N26:V26" si="9">N7/N16</f>
        <v>2.9255261737722607</v>
      </c>
      <c r="O26" s="9">
        <f t="shared" si="9"/>
        <v>3.0093320235756349</v>
      </c>
      <c r="P26" s="9">
        <f t="shared" si="9"/>
        <v>3.0696087352138339</v>
      </c>
      <c r="Q26" s="9">
        <f t="shared" si="9"/>
        <v>3.2278156996587062</v>
      </c>
      <c r="R26" s="9">
        <f t="shared" si="9"/>
        <v>3.2577614379084974</v>
      </c>
      <c r="S26" s="9">
        <f t="shared" si="9"/>
        <v>3.2589390962671922</v>
      </c>
      <c r="T26" s="9">
        <f t="shared" si="9"/>
        <v>3.2894837476099448</v>
      </c>
      <c r="U26" s="9">
        <f t="shared" si="9"/>
        <v>3.3284034888130449</v>
      </c>
      <c r="V26" s="9">
        <f t="shared" si="9"/>
        <v>3.4169117647058824</v>
      </c>
    </row>
    <row r="27" spans="1:30" ht="15.75" customHeight="1" x14ac:dyDescent="0.2">
      <c r="A27" s="4"/>
      <c r="B27" s="2" t="s">
        <v>18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>
        <f t="shared" ref="N27:R27" si="10">N11/N16</f>
        <v>8.7560712358337813</v>
      </c>
      <c r="O27" s="9">
        <f t="shared" si="10"/>
        <v>9.0211198428290658</v>
      </c>
      <c r="P27" s="9">
        <f t="shared" si="10"/>
        <v>9.4686078252957326</v>
      </c>
      <c r="Q27" s="9">
        <f t="shared" si="10"/>
        <v>9.9982935153583714</v>
      </c>
      <c r="R27" s="9">
        <f t="shared" si="10"/>
        <v>10.359477124183009</v>
      </c>
      <c r="S27" s="9">
        <f t="shared" ref="S27:V27" si="11">S11/S16</f>
        <v>10.593320235756391</v>
      </c>
      <c r="T27" s="9">
        <f t="shared" si="11"/>
        <v>10.896749521988536</v>
      </c>
      <c r="U27" s="9">
        <f t="shared" si="11"/>
        <v>11.306788016685628</v>
      </c>
      <c r="V27" s="9">
        <f t="shared" si="11"/>
        <v>11.645955882352942</v>
      </c>
    </row>
    <row r="28" spans="1:30" ht="15.75" customHeight="1" x14ac:dyDescent="0.2">
      <c r="A28" s="4"/>
      <c r="B28" s="2" t="s">
        <v>19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>
        <f t="shared" ref="N28:V28" si="12">N11/N7</f>
        <v>2.9929902232060503</v>
      </c>
      <c r="O28" s="9">
        <f t="shared" si="12"/>
        <v>2.9977150318263424</v>
      </c>
      <c r="P28" s="9">
        <f t="shared" si="12"/>
        <v>3.0846302060174891</v>
      </c>
      <c r="Q28" s="9">
        <f t="shared" si="12"/>
        <v>3.0975416336241079</v>
      </c>
      <c r="R28" s="9">
        <f t="shared" si="12"/>
        <v>3.179937304075235</v>
      </c>
      <c r="S28" s="9">
        <f t="shared" si="12"/>
        <v>3.2505425608873884</v>
      </c>
      <c r="T28" s="9">
        <f t="shared" si="12"/>
        <v>3.3126017205301093</v>
      </c>
      <c r="U28" s="9">
        <f t="shared" si="12"/>
        <v>3.3970604990315598</v>
      </c>
      <c r="V28" s="9">
        <f t="shared" si="12"/>
        <v>3.4083279535183988</v>
      </c>
    </row>
    <row r="29" spans="1:30" ht="15.75" customHeight="1" outlineLevel="1" x14ac:dyDescent="0.2">
      <c r="A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30" ht="15.75" customHeight="1" outlineLevel="1" x14ac:dyDescent="0.2">
      <c r="A30" s="4" t="s">
        <v>20</v>
      </c>
      <c r="B30" s="2"/>
      <c r="C30" s="5">
        <f t="shared" ref="C30:V30" si="13">C$5</f>
        <v>42185</v>
      </c>
      <c r="D30" s="5">
        <f t="shared" si="13"/>
        <v>42369</v>
      </c>
      <c r="E30" s="5">
        <f t="shared" si="13"/>
        <v>42551</v>
      </c>
      <c r="F30" s="5">
        <f t="shared" si="13"/>
        <v>42735</v>
      </c>
      <c r="G30" s="5">
        <f t="shared" si="13"/>
        <v>42916</v>
      </c>
      <c r="H30" s="5">
        <f t="shared" si="13"/>
        <v>43100</v>
      </c>
      <c r="I30" s="5">
        <f t="shared" si="13"/>
        <v>43281</v>
      </c>
      <c r="J30" s="5">
        <f t="shared" si="13"/>
        <v>43465</v>
      </c>
      <c r="K30" s="5">
        <f t="shared" si="13"/>
        <v>43646</v>
      </c>
      <c r="L30" s="5">
        <f t="shared" si="13"/>
        <v>43830</v>
      </c>
      <c r="M30" s="5">
        <f t="shared" si="13"/>
        <v>44012</v>
      </c>
      <c r="N30" s="5">
        <f t="shared" si="13"/>
        <v>44185</v>
      </c>
      <c r="O30" s="5">
        <f t="shared" si="13"/>
        <v>44377</v>
      </c>
      <c r="P30" s="5">
        <f t="shared" si="13"/>
        <v>44561</v>
      </c>
      <c r="Q30" s="5">
        <f t="shared" si="13"/>
        <v>44742</v>
      </c>
      <c r="R30" s="5">
        <f t="shared" si="13"/>
        <v>44926</v>
      </c>
      <c r="S30" s="5">
        <f t="shared" si="13"/>
        <v>45107</v>
      </c>
      <c r="T30" s="5">
        <f t="shared" si="13"/>
        <v>45291</v>
      </c>
      <c r="U30" s="5">
        <f t="shared" si="13"/>
        <v>45473</v>
      </c>
      <c r="V30" s="5">
        <f t="shared" si="13"/>
        <v>45657</v>
      </c>
    </row>
    <row r="31" spans="1:30" ht="15.75" customHeight="1" outlineLevel="1" x14ac:dyDescent="0.2">
      <c r="A31" s="4"/>
      <c r="B31" s="2" t="s">
        <v>30</v>
      </c>
      <c r="C31" s="2"/>
      <c r="D31" s="6">
        <f t="shared" ref="D31:V31" si="14">D6-C6</f>
        <v>600</v>
      </c>
      <c r="E31" s="6">
        <f t="shared" si="14"/>
        <v>1044</v>
      </c>
      <c r="F31" s="6">
        <f t="shared" si="14"/>
        <v>7212</v>
      </c>
      <c r="G31" s="6">
        <f t="shared" si="14"/>
        <v>3732</v>
      </c>
      <c r="H31" s="6">
        <f t="shared" si="14"/>
        <v>4524</v>
      </c>
      <c r="I31" s="6">
        <f t="shared" si="14"/>
        <v>4656</v>
      </c>
      <c r="J31" s="6">
        <f t="shared" si="14"/>
        <v>8772</v>
      </c>
      <c r="K31" s="6">
        <f t="shared" si="14"/>
        <v>10716</v>
      </c>
      <c r="L31" s="6">
        <f t="shared" si="14"/>
        <v>11304</v>
      </c>
      <c r="M31" s="6">
        <f t="shared" si="14"/>
        <v>13200</v>
      </c>
      <c r="N31" s="6">
        <f t="shared" si="14"/>
        <v>7200</v>
      </c>
      <c r="O31" s="6">
        <f t="shared" si="14"/>
        <v>14832</v>
      </c>
      <c r="P31" s="6">
        <f t="shared" si="14"/>
        <v>20040</v>
      </c>
      <c r="Q31" s="6">
        <f t="shared" si="14"/>
        <v>18456</v>
      </c>
      <c r="R31" s="6">
        <f t="shared" si="14"/>
        <v>19956</v>
      </c>
      <c r="S31" s="6">
        <f t="shared" si="14"/>
        <v>30316.752000000008</v>
      </c>
      <c r="T31" s="6">
        <f t="shared" si="14"/>
        <v>13110.323999999993</v>
      </c>
      <c r="U31" s="6">
        <f t="shared" si="14"/>
        <v>12205.464000000007</v>
      </c>
      <c r="V31" s="6">
        <f t="shared" si="14"/>
        <v>22656.459999999992</v>
      </c>
    </row>
    <row r="32" spans="1:30" ht="15.75" customHeight="1" outlineLevel="1" x14ac:dyDescent="0.2">
      <c r="A32" s="4"/>
      <c r="B32" s="2" t="s">
        <v>5</v>
      </c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>
        <f t="shared" ref="O32:U38" si="15">O7-N7</f>
        <v>706</v>
      </c>
      <c r="P32" s="6">
        <f t="shared" si="15"/>
        <v>620</v>
      </c>
      <c r="Q32" s="6">
        <f t="shared" si="15"/>
        <v>819</v>
      </c>
      <c r="R32" s="6">
        <f t="shared" si="15"/>
        <v>409</v>
      </c>
      <c r="S32" s="6">
        <f t="shared" si="15"/>
        <v>319</v>
      </c>
      <c r="T32" s="6">
        <f t="shared" si="15"/>
        <v>308</v>
      </c>
      <c r="U32" s="6">
        <f t="shared" si="15"/>
        <v>175</v>
      </c>
      <c r="V32" s="6">
        <f t="shared" ref="V32:V38" si="16">V7-U7</f>
        <v>517</v>
      </c>
    </row>
    <row r="33" spans="1:23" ht="15.75" customHeight="1" outlineLevel="1" x14ac:dyDescent="0.2">
      <c r="A33" s="4"/>
      <c r="B33" s="2" t="s">
        <v>6</v>
      </c>
      <c r="C33" s="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>
        <f t="shared" si="15"/>
        <v>107</v>
      </c>
      <c r="P33" s="6">
        <f t="shared" si="15"/>
        <v>98</v>
      </c>
      <c r="Q33" s="6">
        <f t="shared" si="15"/>
        <v>113</v>
      </c>
      <c r="R33" s="6">
        <f t="shared" si="15"/>
        <v>39</v>
      </c>
      <c r="S33" s="6">
        <f t="shared" si="15"/>
        <v>80</v>
      </c>
      <c r="T33" s="6">
        <f t="shared" si="15"/>
        <v>73</v>
      </c>
      <c r="U33" s="6">
        <f t="shared" si="15"/>
        <v>49</v>
      </c>
      <c r="V33" s="6">
        <f t="shared" si="16"/>
        <v>47</v>
      </c>
    </row>
    <row r="34" spans="1:23" ht="15.75" customHeight="1" outlineLevel="1" x14ac:dyDescent="0.2">
      <c r="A34" s="4"/>
      <c r="B34" s="2" t="s">
        <v>28</v>
      </c>
      <c r="C34" s="2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>
        <f t="shared" si="15"/>
        <v>9</v>
      </c>
      <c r="P34" s="6">
        <f t="shared" si="15"/>
        <v>19</v>
      </c>
      <c r="Q34" s="6">
        <f t="shared" si="15"/>
        <v>15</v>
      </c>
      <c r="R34" s="6">
        <f t="shared" si="15"/>
        <v>31</v>
      </c>
      <c r="S34" s="6">
        <f t="shared" si="15"/>
        <v>43</v>
      </c>
      <c r="T34" s="6">
        <f t="shared" si="15"/>
        <v>53</v>
      </c>
      <c r="U34" s="6">
        <f t="shared" si="15"/>
        <v>81</v>
      </c>
      <c r="V34" s="6">
        <f t="shared" si="16"/>
        <v>72</v>
      </c>
    </row>
    <row r="35" spans="1:23" ht="15.75" customHeight="1" outlineLevel="1" x14ac:dyDescent="0.2">
      <c r="A35" s="4"/>
      <c r="B35" s="2" t="s">
        <v>37</v>
      </c>
      <c r="C35" s="2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>
        <f t="shared" si="15"/>
        <v>1320</v>
      </c>
      <c r="P35" s="6">
        <f t="shared" si="15"/>
        <v>1708</v>
      </c>
      <c r="Q35" s="6">
        <f t="shared" si="15"/>
        <v>1677</v>
      </c>
      <c r="R35" s="6">
        <f t="shared" si="15"/>
        <v>1445</v>
      </c>
      <c r="S35" s="6">
        <f t="shared" si="15"/>
        <v>1158</v>
      </c>
      <c r="T35" s="6">
        <f t="shared" si="15"/>
        <v>1101</v>
      </c>
      <c r="U35" s="6">
        <f t="shared" si="15"/>
        <v>1016</v>
      </c>
      <c r="V35" s="6">
        <f t="shared" si="16"/>
        <v>1225</v>
      </c>
    </row>
    <row r="36" spans="1:23" ht="15.75" customHeight="1" outlineLevel="1" x14ac:dyDescent="0.2">
      <c r="A36" s="4"/>
      <c r="B36" s="2" t="s">
        <v>7</v>
      </c>
      <c r="C36" s="2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>
        <f t="shared" si="15"/>
        <v>2142</v>
      </c>
      <c r="P36" s="6">
        <f t="shared" si="15"/>
        <v>2445</v>
      </c>
      <c r="Q36" s="6">
        <f t="shared" si="15"/>
        <v>2624</v>
      </c>
      <c r="R36" s="6">
        <f t="shared" si="15"/>
        <v>1924</v>
      </c>
      <c r="S36" s="6">
        <f t="shared" si="15"/>
        <v>1600</v>
      </c>
      <c r="T36" s="6">
        <f t="shared" si="15"/>
        <v>1535</v>
      </c>
      <c r="U36" s="6">
        <f t="shared" si="15"/>
        <v>1321</v>
      </c>
      <c r="V36" s="6">
        <f t="shared" si="16"/>
        <v>1861</v>
      </c>
      <c r="W36" s="27"/>
    </row>
    <row r="37" spans="1:23" ht="15.75" customHeight="1" outlineLevel="1" x14ac:dyDescent="0.2">
      <c r="A37" s="4"/>
      <c r="B37" s="2" t="s">
        <v>8</v>
      </c>
      <c r="C37" s="2"/>
      <c r="D37" s="6">
        <f t="shared" ref="D37:N37" si="17">D12-C12</f>
        <v>10</v>
      </c>
      <c r="E37" s="6">
        <f t="shared" si="17"/>
        <v>25</v>
      </c>
      <c r="F37" s="6">
        <f t="shared" si="17"/>
        <v>70</v>
      </c>
      <c r="G37" s="6">
        <f t="shared" si="17"/>
        <v>24</v>
      </c>
      <c r="H37" s="6">
        <f t="shared" si="17"/>
        <v>20</v>
      </c>
      <c r="I37" s="6">
        <f t="shared" si="17"/>
        <v>36</v>
      </c>
      <c r="J37" s="6">
        <f t="shared" si="17"/>
        <v>24</v>
      </c>
      <c r="K37" s="6">
        <f t="shared" si="17"/>
        <v>55</v>
      </c>
      <c r="L37" s="6">
        <f t="shared" si="17"/>
        <v>17</v>
      </c>
      <c r="M37" s="6">
        <f t="shared" si="17"/>
        <v>49</v>
      </c>
      <c r="N37" s="6">
        <f t="shared" si="17"/>
        <v>20</v>
      </c>
      <c r="O37" s="6">
        <f t="shared" si="15"/>
        <v>19</v>
      </c>
      <c r="P37" s="6">
        <f t="shared" si="15"/>
        <v>6</v>
      </c>
      <c r="Q37" s="6">
        <f t="shared" si="15"/>
        <v>12</v>
      </c>
      <c r="R37" s="6">
        <f t="shared" si="15"/>
        <v>0</v>
      </c>
      <c r="S37" s="6">
        <f t="shared" si="15"/>
        <v>-23</v>
      </c>
      <c r="T37" s="6">
        <f t="shared" si="15"/>
        <v>1</v>
      </c>
      <c r="U37" s="6">
        <f t="shared" si="15"/>
        <v>19</v>
      </c>
      <c r="V37" s="6">
        <f t="shared" si="16"/>
        <v>22</v>
      </c>
    </row>
    <row r="38" spans="1:23" ht="15.75" customHeight="1" outlineLevel="1" x14ac:dyDescent="0.2">
      <c r="A38" s="4"/>
      <c r="B38" s="2" t="s">
        <v>9</v>
      </c>
      <c r="C38" s="2"/>
      <c r="D38" s="6">
        <f t="shared" ref="D38:N38" si="18">D13-C13</f>
        <v>0</v>
      </c>
      <c r="E38" s="6">
        <f t="shared" si="18"/>
        <v>0</v>
      </c>
      <c r="F38" s="6">
        <f t="shared" si="18"/>
        <v>0</v>
      </c>
      <c r="G38" s="6">
        <f t="shared" si="18"/>
        <v>0</v>
      </c>
      <c r="H38" s="6">
        <f t="shared" si="18"/>
        <v>0</v>
      </c>
      <c r="I38" s="6">
        <f t="shared" si="18"/>
        <v>0</v>
      </c>
      <c r="J38" s="6">
        <f t="shared" si="18"/>
        <v>386</v>
      </c>
      <c r="K38" s="6">
        <f t="shared" si="18"/>
        <v>142</v>
      </c>
      <c r="L38" s="6">
        <f t="shared" si="18"/>
        <v>24</v>
      </c>
      <c r="M38" s="6">
        <f t="shared" si="18"/>
        <v>117</v>
      </c>
      <c r="N38" s="6">
        <f t="shared" si="18"/>
        <v>47</v>
      </c>
      <c r="O38" s="6">
        <f t="shared" si="15"/>
        <v>45</v>
      </c>
      <c r="P38" s="6">
        <f t="shared" si="15"/>
        <v>7</v>
      </c>
      <c r="Q38" s="6">
        <f t="shared" si="15"/>
        <v>19</v>
      </c>
      <c r="R38" s="6">
        <f t="shared" si="15"/>
        <v>15</v>
      </c>
      <c r="S38" s="6">
        <f t="shared" si="15"/>
        <v>10</v>
      </c>
      <c r="T38" s="6">
        <f t="shared" si="15"/>
        <v>42</v>
      </c>
      <c r="U38" s="6">
        <f t="shared" si="15"/>
        <v>14</v>
      </c>
      <c r="V38" s="6">
        <f t="shared" si="16"/>
        <v>68</v>
      </c>
    </row>
    <row r="39" spans="1:23" ht="15.75" customHeight="1" outlineLevel="1" x14ac:dyDescent="0.2">
      <c r="A39" s="4"/>
      <c r="B39" s="2" t="s">
        <v>11</v>
      </c>
      <c r="C39" s="2"/>
      <c r="D39" s="6">
        <f t="shared" ref="D39:N39" si="19">D15-C15</f>
        <v>0</v>
      </c>
      <c r="E39" s="6">
        <f t="shared" si="19"/>
        <v>0</v>
      </c>
      <c r="F39" s="6">
        <f t="shared" si="19"/>
        <v>0</v>
      </c>
      <c r="G39" s="6">
        <f t="shared" si="19"/>
        <v>62</v>
      </c>
      <c r="H39" s="6">
        <f t="shared" si="19"/>
        <v>40</v>
      </c>
      <c r="I39" s="6">
        <f t="shared" si="19"/>
        <v>6</v>
      </c>
      <c r="J39" s="6">
        <f t="shared" si="19"/>
        <v>7</v>
      </c>
      <c r="K39" s="6">
        <f t="shared" si="19"/>
        <v>17</v>
      </c>
      <c r="L39" s="6">
        <f t="shared" si="19"/>
        <v>24</v>
      </c>
      <c r="M39" s="6">
        <f t="shared" si="19"/>
        <v>41</v>
      </c>
      <c r="N39" s="6">
        <f t="shared" si="19"/>
        <v>23</v>
      </c>
      <c r="O39" s="6">
        <f t="shared" ref="O39:U39" si="20">O15-N15</f>
        <v>13</v>
      </c>
      <c r="P39" s="6">
        <f t="shared" si="20"/>
        <v>7</v>
      </c>
      <c r="Q39" s="6">
        <f t="shared" si="20"/>
        <v>38</v>
      </c>
      <c r="R39" s="6">
        <f t="shared" si="20"/>
        <v>4</v>
      </c>
      <c r="S39" s="6">
        <f t="shared" si="20"/>
        <v>2</v>
      </c>
      <c r="T39" s="6">
        <f t="shared" si="20"/>
        <v>6</v>
      </c>
      <c r="U39" s="6">
        <f t="shared" si="20"/>
        <v>13</v>
      </c>
      <c r="V39" s="6">
        <f>V15-U15</f>
        <v>12</v>
      </c>
    </row>
    <row r="40" spans="1:23" ht="15.75" customHeight="1" outlineLevel="1" x14ac:dyDescent="0.2">
      <c r="A40" s="4"/>
      <c r="B40" s="2" t="s">
        <v>40</v>
      </c>
      <c r="C40" s="6"/>
      <c r="D40" s="6"/>
      <c r="E40" s="6"/>
      <c r="F40" s="6"/>
      <c r="G40" s="6"/>
      <c r="H40" s="6"/>
      <c r="I40" s="6"/>
      <c r="J40" s="6"/>
      <c r="K40" s="8"/>
      <c r="L40" s="6"/>
      <c r="M40" s="6"/>
      <c r="N40" s="6"/>
      <c r="O40" s="6">
        <f t="shared" ref="O40:U40" si="21">O16-N16</f>
        <v>183.00000000000205</v>
      </c>
      <c r="P40" s="6">
        <f t="shared" si="21"/>
        <v>161.99999999999523</v>
      </c>
      <c r="Q40" s="6">
        <f t="shared" si="21"/>
        <v>146</v>
      </c>
      <c r="R40" s="6">
        <f t="shared" si="21"/>
        <v>104.00000000000182</v>
      </c>
      <c r="S40" s="6">
        <f t="shared" si="21"/>
        <v>96.999999999999091</v>
      </c>
      <c r="T40" s="6">
        <f t="shared" si="21"/>
        <v>69.999999999999545</v>
      </c>
      <c r="U40" s="6">
        <f t="shared" si="21"/>
        <v>22.000000000001819</v>
      </c>
      <c r="V40" s="6">
        <f>V16-U16</f>
        <v>83</v>
      </c>
      <c r="W40" s="27"/>
    </row>
    <row r="41" spans="1:23" ht="15.75" customHeight="1" outlineLevel="1" x14ac:dyDescent="0.2">
      <c r="A41" s="4"/>
      <c r="B41" s="2" t="s">
        <v>14</v>
      </c>
      <c r="C41" s="2"/>
      <c r="D41" s="6">
        <f t="shared" ref="D41:N41" si="22">D18-C18</f>
        <v>0</v>
      </c>
      <c r="E41" s="6">
        <f t="shared" si="22"/>
        <v>8</v>
      </c>
      <c r="F41" s="6">
        <f t="shared" si="22"/>
        <v>0</v>
      </c>
      <c r="G41" s="6">
        <f t="shared" si="22"/>
        <v>0</v>
      </c>
      <c r="H41" s="6">
        <f t="shared" si="22"/>
        <v>0</v>
      </c>
      <c r="I41" s="6">
        <f t="shared" si="22"/>
        <v>0</v>
      </c>
      <c r="J41" s="6">
        <f t="shared" si="22"/>
        <v>1</v>
      </c>
      <c r="K41" s="6">
        <f t="shared" si="22"/>
        <v>7</v>
      </c>
      <c r="L41" s="6">
        <f t="shared" si="22"/>
        <v>1</v>
      </c>
      <c r="M41" s="6">
        <f t="shared" si="22"/>
        <v>2</v>
      </c>
      <c r="N41" s="6">
        <f t="shared" si="22"/>
        <v>0</v>
      </c>
      <c r="O41" s="6">
        <f t="shared" ref="O41:U41" si="23">O18-N18</f>
        <v>0</v>
      </c>
      <c r="P41" s="6">
        <f t="shared" si="23"/>
        <v>0</v>
      </c>
      <c r="Q41" s="6">
        <f t="shared" si="23"/>
        <v>1</v>
      </c>
      <c r="R41" s="6">
        <f t="shared" si="23"/>
        <v>0</v>
      </c>
      <c r="S41" s="6">
        <f t="shared" si="23"/>
        <v>1</v>
      </c>
      <c r="T41" s="6">
        <f t="shared" si="23"/>
        <v>0</v>
      </c>
      <c r="U41" s="6">
        <f t="shared" si="23"/>
        <v>-1</v>
      </c>
      <c r="V41" s="6">
        <f>V18-U18</f>
        <v>2</v>
      </c>
    </row>
    <row r="42" spans="1:23" ht="15.75" customHeight="1" outlineLevel="1" x14ac:dyDescent="0.2">
      <c r="A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23" ht="15.75" customHeight="1" outlineLevel="1" x14ac:dyDescent="0.2">
      <c r="A43" s="4" t="s">
        <v>21</v>
      </c>
      <c r="C43" s="5">
        <f t="shared" ref="C43:V43" si="24">C$5</f>
        <v>42185</v>
      </c>
      <c r="D43" s="5">
        <f t="shared" si="24"/>
        <v>42369</v>
      </c>
      <c r="E43" s="5">
        <f t="shared" si="24"/>
        <v>42551</v>
      </c>
      <c r="F43" s="5">
        <f t="shared" si="24"/>
        <v>42735</v>
      </c>
      <c r="G43" s="5">
        <f t="shared" si="24"/>
        <v>42916</v>
      </c>
      <c r="H43" s="5">
        <f t="shared" si="24"/>
        <v>43100</v>
      </c>
      <c r="I43" s="5">
        <f t="shared" si="24"/>
        <v>43281</v>
      </c>
      <c r="J43" s="5">
        <f t="shared" si="24"/>
        <v>43465</v>
      </c>
      <c r="K43" s="5">
        <f t="shared" si="24"/>
        <v>43646</v>
      </c>
      <c r="L43" s="5">
        <f t="shared" si="24"/>
        <v>43830</v>
      </c>
      <c r="M43" s="5">
        <f t="shared" si="24"/>
        <v>44012</v>
      </c>
      <c r="N43" s="5">
        <f t="shared" si="24"/>
        <v>44185</v>
      </c>
      <c r="O43" s="5">
        <f t="shared" si="24"/>
        <v>44377</v>
      </c>
      <c r="P43" s="5">
        <f t="shared" si="24"/>
        <v>44561</v>
      </c>
      <c r="Q43" s="5">
        <f t="shared" si="24"/>
        <v>44742</v>
      </c>
      <c r="R43" s="5">
        <f t="shared" si="24"/>
        <v>44926</v>
      </c>
      <c r="S43" s="5">
        <f t="shared" si="24"/>
        <v>45107</v>
      </c>
      <c r="T43" s="5">
        <f t="shared" si="24"/>
        <v>45291</v>
      </c>
      <c r="U43" s="5">
        <f t="shared" si="24"/>
        <v>45473</v>
      </c>
      <c r="V43" s="5">
        <f t="shared" si="24"/>
        <v>45657</v>
      </c>
    </row>
    <row r="44" spans="1:23" ht="15.75" customHeight="1" outlineLevel="1" x14ac:dyDescent="0.2">
      <c r="A44" s="4"/>
      <c r="B44" s="2" t="s">
        <v>4</v>
      </c>
      <c r="C44" s="2"/>
      <c r="D44" s="6">
        <f t="shared" ref="D44:N44" si="25">D21-C21</f>
        <v>50</v>
      </c>
      <c r="E44" s="6">
        <f t="shared" si="25"/>
        <v>87</v>
      </c>
      <c r="F44" s="6">
        <f t="shared" si="25"/>
        <v>601</v>
      </c>
      <c r="G44" s="6">
        <f t="shared" si="25"/>
        <v>311</v>
      </c>
      <c r="H44" s="6">
        <f t="shared" si="25"/>
        <v>377</v>
      </c>
      <c r="I44" s="6">
        <f t="shared" si="25"/>
        <v>388</v>
      </c>
      <c r="J44" s="6">
        <f t="shared" si="25"/>
        <v>731</v>
      </c>
      <c r="K44" s="6">
        <f t="shared" si="25"/>
        <v>893</v>
      </c>
      <c r="L44" s="6">
        <f t="shared" si="25"/>
        <v>942</v>
      </c>
      <c r="M44" s="6">
        <f t="shared" si="25"/>
        <v>1100</v>
      </c>
      <c r="N44" s="6">
        <f t="shared" si="25"/>
        <v>600</v>
      </c>
      <c r="O44" s="6">
        <f t="shared" ref="O44:U51" si="26">O21-N21</f>
        <v>1236</v>
      </c>
      <c r="P44" s="6">
        <f t="shared" si="26"/>
        <v>1670</v>
      </c>
      <c r="Q44" s="6">
        <f t="shared" si="26"/>
        <v>1538</v>
      </c>
      <c r="R44" s="6">
        <f t="shared" si="26"/>
        <v>1663</v>
      </c>
      <c r="S44" s="6">
        <f t="shared" si="26"/>
        <v>2526.3960000000006</v>
      </c>
      <c r="T44" s="6">
        <f t="shared" si="26"/>
        <v>1092.527</v>
      </c>
      <c r="U44" s="6">
        <f t="shared" si="26"/>
        <v>1017.1220000000012</v>
      </c>
      <c r="V44" s="6">
        <f>V21-U21</f>
        <v>1888.0383333333302</v>
      </c>
    </row>
    <row r="45" spans="1:23" ht="15.75" customHeight="1" outlineLevel="1" x14ac:dyDescent="0.2">
      <c r="A45" s="4"/>
      <c r="B45" s="2" t="s">
        <v>31</v>
      </c>
      <c r="C45" s="2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>
        <f t="shared" si="26"/>
        <v>826.32065117889942</v>
      </c>
      <c r="P45" s="6">
        <f t="shared" si="26"/>
        <v>1622.7294462265036</v>
      </c>
      <c r="Q45" s="6">
        <f t="shared" si="26"/>
        <v>676.37850499420165</v>
      </c>
      <c r="R45" s="6">
        <f t="shared" si="26"/>
        <v>1632.3817242125115</v>
      </c>
      <c r="S45" s="6">
        <f t="shared" si="26"/>
        <v>2940.0665541355193</v>
      </c>
      <c r="T45" s="6">
        <f t="shared" si="26"/>
        <v>753.02135645463568</v>
      </c>
      <c r="U45" s="6">
        <f t="shared" si="26"/>
        <v>946.22643443315246</v>
      </c>
      <c r="V45" s="6">
        <f t="shared" ref="V45:V51" si="27">V22-U22</f>
        <v>1145.2832751759233</v>
      </c>
    </row>
    <row r="46" spans="1:23" ht="15.75" customHeight="1" outlineLevel="1" x14ac:dyDescent="0.2">
      <c r="A46" s="4"/>
      <c r="B46" s="2" t="s">
        <v>32</v>
      </c>
      <c r="C46" s="2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>
        <f t="shared" si="26"/>
        <v>268.36331623432307</v>
      </c>
      <c r="P46" s="6">
        <f t="shared" si="26"/>
        <v>388.2394911421261</v>
      </c>
      <c r="Q46" s="6">
        <f t="shared" si="26"/>
        <v>196.35192151048341</v>
      </c>
      <c r="R46" s="6">
        <f t="shared" si="26"/>
        <v>371.44359321015509</v>
      </c>
      <c r="S46" s="6">
        <f t="shared" si="26"/>
        <v>777.4680077507046</v>
      </c>
      <c r="T46" s="6">
        <f t="shared" si="26"/>
        <v>103.20380107291385</v>
      </c>
      <c r="U46" s="6">
        <f t="shared" si="26"/>
        <v>111.26146816695018</v>
      </c>
      <c r="V46" s="6">
        <f t="shared" si="27"/>
        <v>313.41431222546271</v>
      </c>
    </row>
    <row r="47" spans="1:23" ht="15.75" customHeight="1" outlineLevel="1" x14ac:dyDescent="0.2">
      <c r="A47" s="4"/>
      <c r="B47" s="2" t="s">
        <v>33</v>
      </c>
      <c r="C47" s="2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>
        <f t="shared" si="26"/>
        <v>3646.3198318024661</v>
      </c>
      <c r="P47" s="6">
        <f t="shared" si="26"/>
        <v>5865.0192798955686</v>
      </c>
      <c r="Q47" s="6">
        <f t="shared" si="26"/>
        <v>4759.8390718214141</v>
      </c>
      <c r="R47" s="6">
        <f t="shared" si="26"/>
        <v>5825.8716455865288</v>
      </c>
      <c r="S47" s="6">
        <f t="shared" si="26"/>
        <v>9603.396525289907</v>
      </c>
      <c r="T47" s="6">
        <f t="shared" si="26"/>
        <v>3134.8359644938027</v>
      </c>
      <c r="U47" s="6">
        <f t="shared" si="26"/>
        <v>4016.8742491575831</v>
      </c>
      <c r="V47" s="6">
        <f t="shared" si="27"/>
        <v>5969.7707120390842</v>
      </c>
    </row>
    <row r="48" spans="1:23" ht="15.75" customHeight="1" outlineLevel="1" x14ac:dyDescent="0.2">
      <c r="A48" s="4"/>
      <c r="B48" s="2" t="s">
        <v>16</v>
      </c>
      <c r="C48" s="2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>
        <f t="shared" si="26"/>
        <v>1.084353610951192</v>
      </c>
      <c r="P48" s="9">
        <f t="shared" si="26"/>
        <v>1.2876633324321887</v>
      </c>
      <c r="Q48" s="9">
        <f t="shared" si="26"/>
        <v>1.4704664285344542</v>
      </c>
      <c r="R48" s="9">
        <f t="shared" si="26"/>
        <v>0.9669030732860513</v>
      </c>
      <c r="S48" s="9">
        <f t="shared" si="26"/>
        <v>1.8815721040189111</v>
      </c>
      <c r="T48" s="9">
        <f t="shared" si="26"/>
        <v>0.71637157107231886</v>
      </c>
      <c r="U48" s="9">
        <f t="shared" si="26"/>
        <v>-0.55375252345326942</v>
      </c>
      <c r="V48" s="9">
        <f t="shared" si="27"/>
        <v>0.12953027364791936</v>
      </c>
    </row>
    <row r="49" spans="1:22" ht="15.75" customHeight="1" outlineLevel="1" x14ac:dyDescent="0.2">
      <c r="A49" s="4"/>
      <c r="B49" s="2" t="s">
        <v>17</v>
      </c>
      <c r="C49" s="2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>
        <f t="shared" si="26"/>
        <v>8.3805849803374244E-2</v>
      </c>
      <c r="P49" s="9">
        <f t="shared" si="26"/>
        <v>6.0276711638199032E-2</v>
      </c>
      <c r="Q49" s="9">
        <f t="shared" si="26"/>
        <v>0.15820696444487226</v>
      </c>
      <c r="R49" s="9">
        <f t="shared" si="26"/>
        <v>2.9945738249791187E-2</v>
      </c>
      <c r="S49" s="9">
        <f t="shared" si="26"/>
        <v>1.1776583586948774E-3</v>
      </c>
      <c r="T49" s="9">
        <f t="shared" si="26"/>
        <v>3.0544651342752527E-2</v>
      </c>
      <c r="U49" s="9">
        <f t="shared" si="26"/>
        <v>3.8919741203100156E-2</v>
      </c>
      <c r="V49" s="9">
        <f t="shared" si="27"/>
        <v>8.8508275892837496E-2</v>
      </c>
    </row>
    <row r="50" spans="1:22" ht="15.75" customHeight="1" outlineLevel="1" x14ac:dyDescent="0.2">
      <c r="A50" s="4"/>
      <c r="B50" s="2" t="s">
        <v>18</v>
      </c>
      <c r="C50" s="2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>
        <f t="shared" si="26"/>
        <v>0.26504860699528443</v>
      </c>
      <c r="P50" s="9">
        <f t="shared" si="26"/>
        <v>0.44748798246666688</v>
      </c>
      <c r="Q50" s="9">
        <f t="shared" si="26"/>
        <v>0.52968569006263877</v>
      </c>
      <c r="R50" s="9">
        <f t="shared" si="26"/>
        <v>0.3611836088246374</v>
      </c>
      <c r="S50" s="9">
        <f t="shared" si="26"/>
        <v>0.23384311157338189</v>
      </c>
      <c r="T50" s="9">
        <f t="shared" si="26"/>
        <v>0.30342928623214505</v>
      </c>
      <c r="U50" s="9">
        <f t="shared" si="26"/>
        <v>0.4100384946970923</v>
      </c>
      <c r="V50" s="9">
        <f t="shared" si="27"/>
        <v>0.33916786566731361</v>
      </c>
    </row>
    <row r="51" spans="1:22" ht="15.75" customHeight="1" outlineLevel="1" x14ac:dyDescent="0.2">
      <c r="A51" s="4"/>
      <c r="B51" s="2" t="s">
        <v>19</v>
      </c>
      <c r="C51" s="2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>
        <f t="shared" si="26"/>
        <v>4.7248086202920092E-3</v>
      </c>
      <c r="P51" s="9">
        <f t="shared" si="26"/>
        <v>8.6915174191146694E-2</v>
      </c>
      <c r="Q51" s="9">
        <f t="shared" si="26"/>
        <v>1.2911427606618897E-2</v>
      </c>
      <c r="R51" s="9">
        <f t="shared" si="26"/>
        <v>8.2395670451127057E-2</v>
      </c>
      <c r="S51" s="9">
        <f t="shared" si="26"/>
        <v>7.060525681215335E-2</v>
      </c>
      <c r="T51" s="9">
        <f t="shared" si="26"/>
        <v>6.2059159642720907E-2</v>
      </c>
      <c r="U51" s="9">
        <f t="shared" si="26"/>
        <v>8.445877850145056E-2</v>
      </c>
      <c r="V51" s="9">
        <f t="shared" si="27"/>
        <v>1.1267454486838968E-2</v>
      </c>
    </row>
    <row r="52" spans="1:22" ht="15.75" customHeight="1" outlineLevel="1" x14ac:dyDescent="0.2">
      <c r="A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22" ht="15.75" customHeight="1" outlineLevel="1" x14ac:dyDescent="0.2">
      <c r="A53" s="4" t="s">
        <v>22</v>
      </c>
      <c r="C53" s="5">
        <f t="shared" ref="C53:V53" si="28">C$5</f>
        <v>42185</v>
      </c>
      <c r="D53" s="5">
        <f t="shared" si="28"/>
        <v>42369</v>
      </c>
      <c r="E53" s="5">
        <f t="shared" si="28"/>
        <v>42551</v>
      </c>
      <c r="F53" s="5">
        <f t="shared" si="28"/>
        <v>42735</v>
      </c>
      <c r="G53" s="5">
        <f t="shared" si="28"/>
        <v>42916</v>
      </c>
      <c r="H53" s="5">
        <f t="shared" si="28"/>
        <v>43100</v>
      </c>
      <c r="I53" s="5">
        <f t="shared" si="28"/>
        <v>43281</v>
      </c>
      <c r="J53" s="5">
        <f t="shared" si="28"/>
        <v>43465</v>
      </c>
      <c r="K53" s="5">
        <f t="shared" si="28"/>
        <v>43646</v>
      </c>
      <c r="L53" s="5">
        <f t="shared" si="28"/>
        <v>43830</v>
      </c>
      <c r="M53" s="5">
        <f t="shared" si="28"/>
        <v>44012</v>
      </c>
      <c r="N53" s="5">
        <f t="shared" si="28"/>
        <v>44185</v>
      </c>
      <c r="O53" s="5">
        <f t="shared" si="28"/>
        <v>44377</v>
      </c>
      <c r="P53" s="5">
        <f t="shared" si="28"/>
        <v>44561</v>
      </c>
      <c r="Q53" s="5">
        <f t="shared" si="28"/>
        <v>44742</v>
      </c>
      <c r="R53" s="5">
        <f t="shared" si="28"/>
        <v>44926</v>
      </c>
      <c r="S53" s="5">
        <f t="shared" si="28"/>
        <v>45107</v>
      </c>
      <c r="T53" s="5">
        <f t="shared" si="28"/>
        <v>45291</v>
      </c>
      <c r="U53" s="5">
        <f t="shared" si="28"/>
        <v>45473</v>
      </c>
      <c r="V53" s="5">
        <f t="shared" si="28"/>
        <v>45657</v>
      </c>
    </row>
    <row r="54" spans="1:22" ht="15.75" customHeight="1" outlineLevel="1" x14ac:dyDescent="0.2">
      <c r="A54" s="4"/>
      <c r="B54" s="2" t="s">
        <v>30</v>
      </c>
      <c r="C54" s="2"/>
      <c r="D54" s="10">
        <f t="shared" ref="D54:V54" si="29">IFERROR(D6/C6-1,"-")</f>
        <v>0.29239766081871355</v>
      </c>
      <c r="E54" s="10">
        <f t="shared" si="29"/>
        <v>0.39366515837104066</v>
      </c>
      <c r="F54" s="10">
        <f t="shared" si="29"/>
        <v>1.9512987012987013</v>
      </c>
      <c r="G54" s="10">
        <f t="shared" si="29"/>
        <v>0.34213421342134209</v>
      </c>
      <c r="H54" s="10">
        <f t="shared" si="29"/>
        <v>0.30901639344262288</v>
      </c>
      <c r="I54" s="10">
        <f t="shared" si="29"/>
        <v>0.24295554164057598</v>
      </c>
      <c r="J54" s="10">
        <f t="shared" si="29"/>
        <v>0.36826196473551631</v>
      </c>
      <c r="K54" s="10">
        <f t="shared" si="29"/>
        <v>0.32879234167893956</v>
      </c>
      <c r="L54" s="10">
        <f t="shared" si="29"/>
        <v>0.26101413133832096</v>
      </c>
      <c r="M54" s="10">
        <f t="shared" si="29"/>
        <v>0.24170511975390019</v>
      </c>
      <c r="N54" s="10">
        <f t="shared" si="29"/>
        <v>0.10617589807113781</v>
      </c>
      <c r="O54" s="10">
        <f t="shared" si="29"/>
        <v>0.19772836346184608</v>
      </c>
      <c r="P54" s="10">
        <f t="shared" si="29"/>
        <v>0.2230532923734474</v>
      </c>
      <c r="Q54" s="10">
        <f t="shared" si="29"/>
        <v>0.16795893851698152</v>
      </c>
      <c r="R54" s="10">
        <f t="shared" si="29"/>
        <v>0.15549322113136976</v>
      </c>
      <c r="S54" s="10">
        <f t="shared" si="29"/>
        <v>0.20443405081728439</v>
      </c>
      <c r="T54" s="10">
        <f t="shared" si="29"/>
        <v>7.3400828626166481E-2</v>
      </c>
      <c r="U54" s="10">
        <f t="shared" si="29"/>
        <v>6.3661945419653199E-2</v>
      </c>
      <c r="V54" s="10">
        <f t="shared" si="29"/>
        <v>0.11109999610647914</v>
      </c>
    </row>
    <row r="55" spans="1:22" ht="15.75" customHeight="1" outlineLevel="1" x14ac:dyDescent="0.2">
      <c r="A55" s="4"/>
      <c r="B55" s="2" t="s">
        <v>5</v>
      </c>
      <c r="C55" s="2"/>
      <c r="D55" s="10" t="str">
        <f t="shared" ref="D55:U60" si="30">IFERROR(D7/C7-1,"-")</f>
        <v>-</v>
      </c>
      <c r="E55" s="10" t="str">
        <f t="shared" si="30"/>
        <v>-</v>
      </c>
      <c r="F55" s="10" t="str">
        <f t="shared" si="30"/>
        <v>-</v>
      </c>
      <c r="G55" s="10" t="str">
        <f t="shared" si="30"/>
        <v>-</v>
      </c>
      <c r="H55" s="10" t="str">
        <f t="shared" si="30"/>
        <v>-</v>
      </c>
      <c r="I55" s="10" t="str">
        <f t="shared" si="30"/>
        <v>-</v>
      </c>
      <c r="J55" s="10" t="str">
        <f t="shared" si="30"/>
        <v>-</v>
      </c>
      <c r="K55" s="10" t="str">
        <f t="shared" si="30"/>
        <v>-</v>
      </c>
      <c r="L55" s="10" t="str">
        <f t="shared" si="30"/>
        <v>-</v>
      </c>
      <c r="M55" s="10" t="str">
        <f t="shared" si="30"/>
        <v>-</v>
      </c>
      <c r="N55" s="10" t="str">
        <f t="shared" si="30"/>
        <v>-</v>
      </c>
      <c r="O55" s="10">
        <f t="shared" si="30"/>
        <v>0.13023427411916622</v>
      </c>
      <c r="P55" s="10">
        <f t="shared" si="30"/>
        <v>0.10119144769055</v>
      </c>
      <c r="Q55" s="10">
        <f t="shared" si="30"/>
        <v>0.12138728323699421</v>
      </c>
      <c r="R55" s="10">
        <f t="shared" si="30"/>
        <v>5.4057626222574706E-2</v>
      </c>
      <c r="S55" s="10">
        <f t="shared" si="30"/>
        <v>4.0000000000000036E-2</v>
      </c>
      <c r="T55" s="10">
        <f t="shared" si="30"/>
        <v>3.7135278514588865E-2</v>
      </c>
      <c r="U55" s="10">
        <f t="shared" si="30"/>
        <v>2.0344106021855435E-2</v>
      </c>
      <c r="V55" s="10">
        <f t="shared" ref="V55:V60" si="31">IFERROR(V7/U7-1,"-")</f>
        <v>5.8903953514868324E-2</v>
      </c>
    </row>
    <row r="56" spans="1:22" ht="15.75" customHeight="1" outlineLevel="1" x14ac:dyDescent="0.2">
      <c r="A56" s="4"/>
      <c r="B56" s="2" t="s">
        <v>6</v>
      </c>
      <c r="C56" s="2"/>
      <c r="D56" s="10" t="str">
        <f t="shared" si="30"/>
        <v>-</v>
      </c>
      <c r="E56" s="10" t="str">
        <f t="shared" si="30"/>
        <v>-</v>
      </c>
      <c r="F56" s="10" t="str">
        <f t="shared" si="30"/>
        <v>-</v>
      </c>
      <c r="G56" s="10" t="str">
        <f t="shared" si="30"/>
        <v>-</v>
      </c>
      <c r="H56" s="10" t="str">
        <f t="shared" si="30"/>
        <v>-</v>
      </c>
      <c r="I56" s="10" t="str">
        <f t="shared" si="30"/>
        <v>-</v>
      </c>
      <c r="J56" s="10" t="str">
        <f t="shared" si="30"/>
        <v>-</v>
      </c>
      <c r="K56" s="10" t="str">
        <f t="shared" si="30"/>
        <v>-</v>
      </c>
      <c r="L56" s="10" t="str">
        <f t="shared" si="30"/>
        <v>-</v>
      </c>
      <c r="M56" s="10" t="str">
        <f t="shared" si="30"/>
        <v>-</v>
      </c>
      <c r="N56" s="10" t="str">
        <f t="shared" si="30"/>
        <v>-</v>
      </c>
      <c r="O56" s="10">
        <f t="shared" si="30"/>
        <v>0.30140845070422539</v>
      </c>
      <c r="P56" s="10">
        <f t="shared" si="30"/>
        <v>0.21212121212121215</v>
      </c>
      <c r="Q56" s="10">
        <f t="shared" si="30"/>
        <v>0.20178571428571423</v>
      </c>
      <c r="R56" s="10">
        <f t="shared" si="30"/>
        <v>5.7949479940564652E-2</v>
      </c>
      <c r="S56" s="10">
        <f t="shared" si="30"/>
        <v>0.11235955056179781</v>
      </c>
      <c r="T56" s="10">
        <f t="shared" si="30"/>
        <v>9.2171717171717127E-2</v>
      </c>
      <c r="U56" s="10">
        <f t="shared" si="30"/>
        <v>5.6647398843930663E-2</v>
      </c>
      <c r="V56" s="10">
        <f t="shared" si="31"/>
        <v>5.1422319474835776E-2</v>
      </c>
    </row>
    <row r="57" spans="1:22" ht="15.75" customHeight="1" outlineLevel="1" x14ac:dyDescent="0.2">
      <c r="A57" s="4"/>
      <c r="B57" s="2" t="s">
        <v>28</v>
      </c>
      <c r="C57" s="2"/>
      <c r="D57" s="10" t="str">
        <f t="shared" si="30"/>
        <v>-</v>
      </c>
      <c r="E57" s="10" t="str">
        <f t="shared" si="30"/>
        <v>-</v>
      </c>
      <c r="F57" s="10" t="str">
        <f t="shared" si="30"/>
        <v>-</v>
      </c>
      <c r="G57" s="10" t="str">
        <f t="shared" si="30"/>
        <v>-</v>
      </c>
      <c r="H57" s="10" t="str">
        <f t="shared" si="30"/>
        <v>-</v>
      </c>
      <c r="I57" s="10" t="str">
        <f t="shared" si="30"/>
        <v>-</v>
      </c>
      <c r="J57" s="10" t="str">
        <f t="shared" si="30"/>
        <v>-</v>
      </c>
      <c r="K57" s="10" t="str">
        <f t="shared" si="30"/>
        <v>-</v>
      </c>
      <c r="L57" s="10" t="str">
        <f t="shared" si="30"/>
        <v>-</v>
      </c>
      <c r="M57" s="10" t="str">
        <f t="shared" si="30"/>
        <v>-</v>
      </c>
      <c r="N57" s="10" t="str">
        <f t="shared" si="30"/>
        <v>-</v>
      </c>
      <c r="O57" s="10" t="str">
        <f t="shared" si="30"/>
        <v>-</v>
      </c>
      <c r="P57" s="10">
        <f t="shared" si="30"/>
        <v>2.1111111111111112</v>
      </c>
      <c r="Q57" s="10">
        <f t="shared" si="30"/>
        <v>0.53571428571428581</v>
      </c>
      <c r="R57" s="10">
        <f t="shared" si="30"/>
        <v>0.72093023255813948</v>
      </c>
      <c r="S57" s="10">
        <f t="shared" si="30"/>
        <v>0.58108108108108114</v>
      </c>
      <c r="T57" s="10">
        <f t="shared" si="30"/>
        <v>0.45299145299145294</v>
      </c>
      <c r="U57" s="10">
        <f t="shared" si="30"/>
        <v>0.4764705882352942</v>
      </c>
      <c r="V57" s="10">
        <f t="shared" si="31"/>
        <v>0.28685258964143423</v>
      </c>
    </row>
    <row r="58" spans="1:22" ht="15.75" customHeight="1" outlineLevel="1" x14ac:dyDescent="0.2">
      <c r="A58" s="4"/>
      <c r="B58" s="2" t="s">
        <v>37</v>
      </c>
      <c r="C58" s="2"/>
      <c r="D58" s="10" t="str">
        <f t="shared" si="30"/>
        <v>-</v>
      </c>
      <c r="E58" s="10" t="str">
        <f t="shared" si="30"/>
        <v>-</v>
      </c>
      <c r="F58" s="10" t="str">
        <f t="shared" si="30"/>
        <v>-</v>
      </c>
      <c r="G58" s="10" t="str">
        <f t="shared" si="30"/>
        <v>-</v>
      </c>
      <c r="H58" s="10" t="str">
        <f t="shared" si="30"/>
        <v>-</v>
      </c>
      <c r="I58" s="10" t="str">
        <f t="shared" si="30"/>
        <v>-</v>
      </c>
      <c r="J58" s="10" t="str">
        <f t="shared" si="30"/>
        <v>-</v>
      </c>
      <c r="K58" s="10" t="str">
        <f t="shared" si="30"/>
        <v>-</v>
      </c>
      <c r="L58" s="10" t="str">
        <f t="shared" si="30"/>
        <v>-</v>
      </c>
      <c r="M58" s="10" t="str">
        <f t="shared" si="30"/>
        <v>-</v>
      </c>
      <c r="N58" s="10" t="str">
        <f t="shared" si="30"/>
        <v>-</v>
      </c>
      <c r="O58" s="10">
        <f t="shared" si="30"/>
        <v>0.12632787826586278</v>
      </c>
      <c r="P58" s="10">
        <f t="shared" si="30"/>
        <v>0.14512702863454829</v>
      </c>
      <c r="Q58" s="10">
        <f t="shared" si="30"/>
        <v>0.12443422126586046</v>
      </c>
      <c r="R58" s="10">
        <f t="shared" si="30"/>
        <v>9.5354361884650851E-2</v>
      </c>
      <c r="S58" s="10">
        <f t="shared" si="30"/>
        <v>6.9763238749322332E-2</v>
      </c>
      <c r="T58" s="10">
        <f t="shared" si="30"/>
        <v>6.2003716844061474E-2</v>
      </c>
      <c r="U58" s="10">
        <f t="shared" si="30"/>
        <v>5.3876338954290004E-2</v>
      </c>
      <c r="V58" s="10">
        <f t="shared" si="31"/>
        <v>6.1638321424977383E-2</v>
      </c>
    </row>
    <row r="59" spans="1:22" ht="15.75" customHeight="1" outlineLevel="1" x14ac:dyDescent="0.2">
      <c r="A59" s="4"/>
      <c r="B59" s="2" t="s">
        <v>7</v>
      </c>
      <c r="C59" s="2"/>
      <c r="D59" s="10" t="str">
        <f t="shared" si="30"/>
        <v>-</v>
      </c>
      <c r="E59" s="10" t="str">
        <f t="shared" si="30"/>
        <v>-</v>
      </c>
      <c r="F59" s="10" t="str">
        <f t="shared" si="30"/>
        <v>-</v>
      </c>
      <c r="G59" s="10" t="str">
        <f t="shared" si="30"/>
        <v>-</v>
      </c>
      <c r="H59" s="10" t="str">
        <f t="shared" si="30"/>
        <v>-</v>
      </c>
      <c r="I59" s="10" t="str">
        <f t="shared" si="30"/>
        <v>-</v>
      </c>
      <c r="J59" s="10" t="str">
        <f t="shared" si="30"/>
        <v>-</v>
      </c>
      <c r="K59" s="10" t="str">
        <f t="shared" si="30"/>
        <v>-</v>
      </c>
      <c r="L59" s="10" t="str">
        <f t="shared" si="30"/>
        <v>-</v>
      </c>
      <c r="M59" s="10" t="str">
        <f t="shared" si="30"/>
        <v>-</v>
      </c>
      <c r="N59" s="10" t="str">
        <f t="shared" si="30"/>
        <v>-</v>
      </c>
      <c r="O59" s="10">
        <f t="shared" si="30"/>
        <v>0.13201848998459176</v>
      </c>
      <c r="P59" s="10">
        <f t="shared" si="30"/>
        <v>0.13311918114008825</v>
      </c>
      <c r="Q59" s="10">
        <f t="shared" si="30"/>
        <v>0.12608110705362296</v>
      </c>
      <c r="R59" s="10">
        <f t="shared" si="30"/>
        <v>8.2095920805598244E-2</v>
      </c>
      <c r="S59" s="10">
        <f t="shared" si="30"/>
        <v>6.3091482649842323E-2</v>
      </c>
      <c r="T59" s="10">
        <f t="shared" si="30"/>
        <v>5.6936201780415363E-2</v>
      </c>
      <c r="U59" s="10">
        <f t="shared" si="30"/>
        <v>4.6359010352693408E-2</v>
      </c>
      <c r="V59" s="10">
        <f t="shared" si="31"/>
        <v>6.2416152401395308E-2</v>
      </c>
    </row>
    <row r="60" spans="1:22" ht="15.75" customHeight="1" outlineLevel="1" x14ac:dyDescent="0.2">
      <c r="A60" s="4"/>
      <c r="B60" s="2" t="s">
        <v>8</v>
      </c>
      <c r="C60" s="2"/>
      <c r="D60" s="10">
        <f t="shared" si="30"/>
        <v>0.27777777777777768</v>
      </c>
      <c r="E60" s="10">
        <f t="shared" si="30"/>
        <v>0.54347826086956519</v>
      </c>
      <c r="F60" s="10">
        <f t="shared" si="30"/>
        <v>0.9859154929577465</v>
      </c>
      <c r="G60" s="10">
        <f t="shared" si="30"/>
        <v>0.17021276595744683</v>
      </c>
      <c r="H60" s="10">
        <f t="shared" si="30"/>
        <v>0.1212121212121211</v>
      </c>
      <c r="I60" s="10">
        <f t="shared" si="30"/>
        <v>0.19459459459459461</v>
      </c>
      <c r="J60" s="10">
        <f t="shared" si="30"/>
        <v>0.10859728506787336</v>
      </c>
      <c r="K60" s="10">
        <f t="shared" si="30"/>
        <v>0.22448979591836737</v>
      </c>
      <c r="L60" s="10">
        <f t="shared" si="30"/>
        <v>5.6666666666666643E-2</v>
      </c>
      <c r="M60" s="10">
        <f t="shared" si="30"/>
        <v>0.15457413249211349</v>
      </c>
      <c r="N60" s="10">
        <f t="shared" si="30"/>
        <v>5.464480874316946E-2</v>
      </c>
      <c r="O60" s="10">
        <f t="shared" si="30"/>
        <v>4.9222797927461093E-2</v>
      </c>
      <c r="P60" s="10">
        <f t="shared" si="30"/>
        <v>1.4814814814814836E-2</v>
      </c>
      <c r="Q60" s="10">
        <f t="shared" si="30"/>
        <v>2.9197080291970767E-2</v>
      </c>
      <c r="R60" s="10">
        <f t="shared" si="30"/>
        <v>0</v>
      </c>
      <c r="S60" s="10">
        <f t="shared" si="30"/>
        <v>-5.4373522458628809E-2</v>
      </c>
      <c r="T60" s="10">
        <f t="shared" si="30"/>
        <v>2.4999999999999467E-3</v>
      </c>
      <c r="U60" s="10">
        <f t="shared" si="30"/>
        <v>4.7381546134663388E-2</v>
      </c>
      <c r="V60" s="10">
        <f t="shared" si="31"/>
        <v>5.2380952380952417E-2</v>
      </c>
    </row>
    <row r="61" spans="1:22" ht="15.75" customHeight="1" outlineLevel="1" x14ac:dyDescent="0.2">
      <c r="A61" s="4"/>
      <c r="B61" s="2" t="s">
        <v>9</v>
      </c>
      <c r="C61" s="2"/>
      <c r="D61" s="10" t="str">
        <f t="shared" ref="D61:U61" si="32">IFERROR(D13/C13-1,"-")</f>
        <v>-</v>
      </c>
      <c r="E61" s="10" t="str">
        <f t="shared" si="32"/>
        <v>-</v>
      </c>
      <c r="F61" s="10" t="str">
        <f t="shared" si="32"/>
        <v>-</v>
      </c>
      <c r="G61" s="10" t="str">
        <f t="shared" si="32"/>
        <v>-</v>
      </c>
      <c r="H61" s="10" t="str">
        <f t="shared" si="32"/>
        <v>-</v>
      </c>
      <c r="I61" s="10" t="str">
        <f t="shared" si="32"/>
        <v>-</v>
      </c>
      <c r="J61" s="10" t="str">
        <f t="shared" si="32"/>
        <v>-</v>
      </c>
      <c r="K61" s="10">
        <f t="shared" si="32"/>
        <v>0.36787564766839376</v>
      </c>
      <c r="L61" s="10">
        <f t="shared" si="32"/>
        <v>4.5454545454545414E-2</v>
      </c>
      <c r="M61" s="10">
        <f t="shared" si="32"/>
        <v>0.21195652173913038</v>
      </c>
      <c r="N61" s="10">
        <f t="shared" si="32"/>
        <v>7.0254110612854914E-2</v>
      </c>
      <c r="O61" s="10">
        <f t="shared" si="32"/>
        <v>6.2849162011173076E-2</v>
      </c>
      <c r="P61" s="10">
        <f t="shared" si="32"/>
        <v>9.1984231274637729E-3</v>
      </c>
      <c r="Q61" s="10">
        <f t="shared" si="32"/>
        <v>2.4739583333333259E-2</v>
      </c>
      <c r="R61" s="10">
        <f t="shared" si="32"/>
        <v>1.9059720457433205E-2</v>
      </c>
      <c r="S61" s="10">
        <f t="shared" si="32"/>
        <v>1.2468827930174564E-2</v>
      </c>
      <c r="T61" s="10">
        <f t="shared" si="32"/>
        <v>5.1724137931034475E-2</v>
      </c>
      <c r="U61" s="10">
        <f t="shared" si="32"/>
        <v>1.6393442622950838E-2</v>
      </c>
      <c r="V61" s="10">
        <f>IFERROR(V13/U13-1,"-")</f>
        <v>7.8341013824884786E-2</v>
      </c>
    </row>
    <row r="62" spans="1:22" ht="15.75" customHeight="1" outlineLevel="1" x14ac:dyDescent="0.2">
      <c r="A62" s="4"/>
      <c r="B62" s="2" t="s">
        <v>11</v>
      </c>
      <c r="C62" s="2"/>
      <c r="D62" s="10" t="str">
        <f t="shared" ref="D62:U62" si="33">IFERROR(D15/C15-1,"-")</f>
        <v>-</v>
      </c>
      <c r="E62" s="10" t="str">
        <f t="shared" si="33"/>
        <v>-</v>
      </c>
      <c r="F62" s="10" t="str">
        <f t="shared" si="33"/>
        <v>-</v>
      </c>
      <c r="G62" s="10" t="str">
        <f t="shared" si="33"/>
        <v>-</v>
      </c>
      <c r="H62" s="10">
        <f t="shared" si="33"/>
        <v>0.64516129032258074</v>
      </c>
      <c r="I62" s="10">
        <f t="shared" si="33"/>
        <v>5.8823529411764719E-2</v>
      </c>
      <c r="J62" s="10">
        <f t="shared" si="33"/>
        <v>6.4814814814814881E-2</v>
      </c>
      <c r="K62" s="10">
        <f t="shared" si="33"/>
        <v>0.14782608695652177</v>
      </c>
      <c r="L62" s="10">
        <f t="shared" si="33"/>
        <v>0.18181818181818188</v>
      </c>
      <c r="M62" s="10">
        <f t="shared" si="33"/>
        <v>0.26282051282051277</v>
      </c>
      <c r="N62" s="10">
        <f t="shared" si="33"/>
        <v>0.11675126903553301</v>
      </c>
      <c r="O62" s="10">
        <f t="shared" si="33"/>
        <v>5.9090909090909083E-2</v>
      </c>
      <c r="P62" s="10">
        <f t="shared" si="33"/>
        <v>3.0042918454935563E-2</v>
      </c>
      <c r="Q62" s="10">
        <f t="shared" si="33"/>
        <v>0.15833333333333344</v>
      </c>
      <c r="R62" s="10">
        <f t="shared" si="33"/>
        <v>1.4388489208633004E-2</v>
      </c>
      <c r="S62" s="10">
        <f t="shared" si="33"/>
        <v>7.0921985815601829E-3</v>
      </c>
      <c r="T62" s="10">
        <f t="shared" si="33"/>
        <v>2.1126760563380254E-2</v>
      </c>
      <c r="U62" s="10">
        <f t="shared" si="33"/>
        <v>4.482758620689653E-2</v>
      </c>
      <c r="V62" s="10">
        <f>IFERROR(V15/U15-1,"-")</f>
        <v>3.9603960396039639E-2</v>
      </c>
    </row>
    <row r="63" spans="1:22" ht="15.75" customHeight="1" outlineLevel="1" x14ac:dyDescent="0.2">
      <c r="A63" s="4"/>
      <c r="B63" s="2" t="s">
        <v>40</v>
      </c>
      <c r="C63" s="2"/>
      <c r="D63" s="10" t="str">
        <f t="shared" ref="D63:U63" si="34">IFERROR(D16/C16-1,"-")</f>
        <v>-</v>
      </c>
      <c r="E63" s="10" t="str">
        <f t="shared" si="34"/>
        <v>-</v>
      </c>
      <c r="F63" s="10" t="str">
        <f t="shared" si="34"/>
        <v>-</v>
      </c>
      <c r="G63" s="10" t="str">
        <f t="shared" si="34"/>
        <v>-</v>
      </c>
      <c r="H63" s="10" t="str">
        <f t="shared" si="34"/>
        <v>-</v>
      </c>
      <c r="I63" s="10" t="str">
        <f t="shared" si="34"/>
        <v>-</v>
      </c>
      <c r="J63" s="10" t="str">
        <f t="shared" si="34"/>
        <v>-</v>
      </c>
      <c r="K63" s="10" t="str">
        <f t="shared" si="34"/>
        <v>-</v>
      </c>
      <c r="L63" s="10" t="str">
        <f t="shared" si="34"/>
        <v>-</v>
      </c>
      <c r="M63" s="10" t="str">
        <f t="shared" si="34"/>
        <v>-</v>
      </c>
      <c r="N63" s="10" t="str">
        <f t="shared" si="34"/>
        <v>-</v>
      </c>
      <c r="O63" s="10">
        <f t="shared" si="34"/>
        <v>9.8758769562871995E-2</v>
      </c>
      <c r="P63" s="10">
        <f t="shared" si="34"/>
        <v>7.9567779960704854E-2</v>
      </c>
      <c r="Q63" s="10">
        <f t="shared" si="34"/>
        <v>6.6424021838034752E-2</v>
      </c>
      <c r="R63" s="10">
        <f t="shared" si="34"/>
        <v>4.4368600682594739E-2</v>
      </c>
      <c r="S63" s="10">
        <f t="shared" si="34"/>
        <v>3.9624183006535585E-2</v>
      </c>
      <c r="T63" s="10">
        <f t="shared" si="34"/>
        <v>2.7504911591355485E-2</v>
      </c>
      <c r="U63" s="10">
        <f t="shared" si="34"/>
        <v>8.4130019120465249E-3</v>
      </c>
      <c r="V63" s="10">
        <f>IFERROR(V16/U16-1,"-")</f>
        <v>3.1475161167993981E-2</v>
      </c>
    </row>
    <row r="64" spans="1:22" ht="15.75" customHeight="1" outlineLevel="1" x14ac:dyDescent="0.2">
      <c r="A64" s="4"/>
      <c r="B64" s="2" t="s">
        <v>14</v>
      </c>
      <c r="C64" s="2"/>
      <c r="D64" s="10">
        <f t="shared" ref="D64:U64" si="35">IFERROR(D18/C18-1,"-")</f>
        <v>0</v>
      </c>
      <c r="E64" s="10">
        <f t="shared" si="35"/>
        <v>2</v>
      </c>
      <c r="F64" s="10">
        <f t="shared" si="35"/>
        <v>0</v>
      </c>
      <c r="G64" s="10">
        <f t="shared" si="35"/>
        <v>0</v>
      </c>
      <c r="H64" s="10">
        <f t="shared" si="35"/>
        <v>0</v>
      </c>
      <c r="I64" s="10">
        <f t="shared" si="35"/>
        <v>0</v>
      </c>
      <c r="J64" s="10">
        <f t="shared" si="35"/>
        <v>8.3333333333333259E-2</v>
      </c>
      <c r="K64" s="10">
        <f t="shared" si="35"/>
        <v>0.53846153846153855</v>
      </c>
      <c r="L64" s="10">
        <f t="shared" si="35"/>
        <v>5.0000000000000044E-2</v>
      </c>
      <c r="M64" s="10">
        <f t="shared" si="35"/>
        <v>9.5238095238095344E-2</v>
      </c>
      <c r="N64" s="10">
        <f t="shared" si="35"/>
        <v>0</v>
      </c>
      <c r="O64" s="10">
        <f t="shared" si="35"/>
        <v>0</v>
      </c>
      <c r="P64" s="10">
        <f t="shared" si="35"/>
        <v>0</v>
      </c>
      <c r="Q64" s="10">
        <f t="shared" si="35"/>
        <v>4.3478260869565188E-2</v>
      </c>
      <c r="R64" s="10">
        <f t="shared" si="35"/>
        <v>0</v>
      </c>
      <c r="S64" s="10">
        <f t="shared" si="35"/>
        <v>4.1666666666666741E-2</v>
      </c>
      <c r="T64" s="10">
        <f t="shared" si="35"/>
        <v>0</v>
      </c>
      <c r="U64" s="10">
        <f t="shared" si="35"/>
        <v>-4.0000000000000036E-2</v>
      </c>
      <c r="V64" s="10">
        <f>IFERROR(V18/U18-1,"-")</f>
        <v>8.3333333333333259E-2</v>
      </c>
    </row>
    <row r="65" spans="1:22" ht="15.75" customHeight="1" outlineLevel="1" x14ac:dyDescent="0.2">
      <c r="A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22" ht="15.75" customHeight="1" outlineLevel="1" x14ac:dyDescent="0.2">
      <c r="A66" s="4" t="s">
        <v>23</v>
      </c>
      <c r="C66" s="5">
        <f t="shared" ref="C66:V66" si="36">C$5</f>
        <v>42185</v>
      </c>
      <c r="D66" s="5">
        <f t="shared" si="36"/>
        <v>42369</v>
      </c>
      <c r="E66" s="5">
        <f t="shared" si="36"/>
        <v>42551</v>
      </c>
      <c r="F66" s="5">
        <f t="shared" si="36"/>
        <v>42735</v>
      </c>
      <c r="G66" s="5">
        <f t="shared" si="36"/>
        <v>42916</v>
      </c>
      <c r="H66" s="5">
        <f t="shared" si="36"/>
        <v>43100</v>
      </c>
      <c r="I66" s="5">
        <f t="shared" si="36"/>
        <v>43281</v>
      </c>
      <c r="J66" s="5">
        <f t="shared" si="36"/>
        <v>43465</v>
      </c>
      <c r="K66" s="5">
        <f t="shared" si="36"/>
        <v>43646</v>
      </c>
      <c r="L66" s="5">
        <f t="shared" si="36"/>
        <v>43830</v>
      </c>
      <c r="M66" s="5">
        <f t="shared" si="36"/>
        <v>44012</v>
      </c>
      <c r="N66" s="5">
        <f t="shared" si="36"/>
        <v>44185</v>
      </c>
      <c r="O66" s="5">
        <f t="shared" si="36"/>
        <v>44377</v>
      </c>
      <c r="P66" s="5">
        <f t="shared" si="36"/>
        <v>44561</v>
      </c>
      <c r="Q66" s="5">
        <f t="shared" si="36"/>
        <v>44742</v>
      </c>
      <c r="R66" s="5">
        <f t="shared" si="36"/>
        <v>44926</v>
      </c>
      <c r="S66" s="5">
        <f t="shared" si="36"/>
        <v>45107</v>
      </c>
      <c r="T66" s="5">
        <f t="shared" si="36"/>
        <v>45291</v>
      </c>
      <c r="U66" s="5">
        <f t="shared" si="36"/>
        <v>45473</v>
      </c>
      <c r="V66" s="5">
        <f t="shared" si="36"/>
        <v>45657</v>
      </c>
    </row>
    <row r="67" spans="1:22" ht="15.75" customHeight="1" outlineLevel="1" x14ac:dyDescent="0.2">
      <c r="A67" s="4"/>
      <c r="B67" s="2" t="s">
        <v>4</v>
      </c>
      <c r="C67" s="2"/>
      <c r="D67" s="10">
        <f t="shared" ref="D67:U74" si="37">IFERROR(D21/C21-1,"-")</f>
        <v>0.29239766081871355</v>
      </c>
      <c r="E67" s="10">
        <f t="shared" si="37"/>
        <v>0.39366515837104066</v>
      </c>
      <c r="F67" s="10">
        <f t="shared" si="37"/>
        <v>1.9512987012987013</v>
      </c>
      <c r="G67" s="10">
        <f t="shared" si="37"/>
        <v>0.34213421342134209</v>
      </c>
      <c r="H67" s="10">
        <f t="shared" si="37"/>
        <v>0.30901639344262288</v>
      </c>
      <c r="I67" s="10">
        <f t="shared" si="37"/>
        <v>0.24295554164057598</v>
      </c>
      <c r="J67" s="10">
        <f t="shared" si="37"/>
        <v>0.36826196473551631</v>
      </c>
      <c r="K67" s="10">
        <f t="shared" si="37"/>
        <v>0.32879234167893956</v>
      </c>
      <c r="L67" s="10">
        <f t="shared" si="37"/>
        <v>0.26101413133832096</v>
      </c>
      <c r="M67" s="10">
        <f t="shared" si="37"/>
        <v>0.24170511975390019</v>
      </c>
      <c r="N67" s="10">
        <f t="shared" si="37"/>
        <v>0.10617589807113781</v>
      </c>
      <c r="O67" s="10">
        <f t="shared" si="37"/>
        <v>0.19772836346184608</v>
      </c>
      <c r="P67" s="10">
        <f t="shared" si="37"/>
        <v>0.2230532923734474</v>
      </c>
      <c r="Q67" s="10">
        <f t="shared" si="37"/>
        <v>0.16795893851698152</v>
      </c>
      <c r="R67" s="10">
        <f t="shared" si="37"/>
        <v>0.15549322113136976</v>
      </c>
      <c r="S67" s="10">
        <f t="shared" si="37"/>
        <v>0.20443405081728439</v>
      </c>
      <c r="T67" s="10">
        <f t="shared" si="37"/>
        <v>7.3400828626166703E-2</v>
      </c>
      <c r="U67" s="10">
        <f t="shared" si="37"/>
        <v>6.3661945419653199E-2</v>
      </c>
      <c r="V67" s="10">
        <f>IFERROR(V21/U21-1,"-")</f>
        <v>0.11109999610647914</v>
      </c>
    </row>
    <row r="68" spans="1:22" ht="15.75" customHeight="1" outlineLevel="1" x14ac:dyDescent="0.2">
      <c r="A68" s="4"/>
      <c r="B68" s="2" t="s">
        <v>31</v>
      </c>
      <c r="C68" s="2"/>
      <c r="D68" s="10" t="str">
        <f t="shared" si="37"/>
        <v>-</v>
      </c>
      <c r="E68" s="10" t="str">
        <f t="shared" si="37"/>
        <v>-</v>
      </c>
      <c r="F68" s="10" t="str">
        <f t="shared" si="37"/>
        <v>-</v>
      </c>
      <c r="G68" s="10" t="str">
        <f t="shared" si="37"/>
        <v>-</v>
      </c>
      <c r="H68" s="10" t="str">
        <f t="shared" si="37"/>
        <v>-</v>
      </c>
      <c r="I68" s="10" t="str">
        <f t="shared" si="37"/>
        <v>-</v>
      </c>
      <c r="J68" s="10" t="str">
        <f t="shared" si="37"/>
        <v>-</v>
      </c>
      <c r="K68" s="10" t="str">
        <f t="shared" si="37"/>
        <v>-</v>
      </c>
      <c r="L68" s="10" t="str">
        <f t="shared" si="37"/>
        <v>-</v>
      </c>
      <c r="M68" s="10" t="str">
        <f t="shared" si="37"/>
        <v>-</v>
      </c>
      <c r="N68" s="10" t="str">
        <f t="shared" si="37"/>
        <v>-</v>
      </c>
      <c r="O68" s="10">
        <f t="shared" si="37"/>
        <v>5.9716901962896696E-2</v>
      </c>
      <c r="P68" s="10">
        <f t="shared" si="37"/>
        <v>0.11066363159509573</v>
      </c>
      <c r="Q68" s="10">
        <f t="shared" si="37"/>
        <v>4.1530393625968109E-2</v>
      </c>
      <c r="R68" s="10">
        <f t="shared" si="37"/>
        <v>9.6233443395604246E-2</v>
      </c>
      <c r="S68" s="10">
        <f t="shared" si="37"/>
        <v>0.1581096642473887</v>
      </c>
      <c r="T68" s="10">
        <f t="shared" si="37"/>
        <v>3.4967039365894514E-2</v>
      </c>
      <c r="U68" s="10">
        <f t="shared" si="37"/>
        <v>4.2454147715603963E-2</v>
      </c>
      <c r="V68" s="10">
        <f t="shared" ref="V68:V73" si="38">IFERROR(V22/U22-1,"-")</f>
        <v>4.9292518380306571E-2</v>
      </c>
    </row>
    <row r="69" spans="1:22" ht="15.75" customHeight="1" outlineLevel="1" x14ac:dyDescent="0.2">
      <c r="A69" s="4"/>
      <c r="B69" s="2" t="s">
        <v>32</v>
      </c>
      <c r="C69" s="2"/>
      <c r="D69" s="10" t="str">
        <f t="shared" si="37"/>
        <v>-</v>
      </c>
      <c r="E69" s="10" t="str">
        <f t="shared" si="37"/>
        <v>-</v>
      </c>
      <c r="F69" s="10" t="str">
        <f t="shared" si="37"/>
        <v>-</v>
      </c>
      <c r="G69" s="10" t="str">
        <f t="shared" si="37"/>
        <v>-</v>
      </c>
      <c r="H69" s="10" t="str">
        <f t="shared" si="37"/>
        <v>-</v>
      </c>
      <c r="I69" s="10" t="str">
        <f t="shared" si="37"/>
        <v>-</v>
      </c>
      <c r="J69" s="10" t="str">
        <f t="shared" si="37"/>
        <v>-</v>
      </c>
      <c r="K69" s="10" t="str">
        <f t="shared" si="37"/>
        <v>-</v>
      </c>
      <c r="L69" s="10" t="str">
        <f t="shared" si="37"/>
        <v>-</v>
      </c>
      <c r="M69" s="10" t="str">
        <f t="shared" si="37"/>
        <v>-</v>
      </c>
      <c r="N69" s="10" t="str">
        <f t="shared" si="37"/>
        <v>-</v>
      </c>
      <c r="O69" s="10">
        <f t="shared" si="37"/>
        <v>5.8046643282433363E-2</v>
      </c>
      <c r="P69" s="10">
        <f t="shared" si="37"/>
        <v>7.9368624880987282E-2</v>
      </c>
      <c r="Q69" s="10">
        <f t="shared" si="37"/>
        <v>3.7189001041791236E-2</v>
      </c>
      <c r="R69" s="10">
        <f t="shared" si="37"/>
        <v>6.7828830064463164E-2</v>
      </c>
      <c r="S69" s="10">
        <f t="shared" si="37"/>
        <v>0.13295428519014574</v>
      </c>
      <c r="T69" s="10">
        <f t="shared" si="37"/>
        <v>1.5577692218334827E-2</v>
      </c>
      <c r="U69" s="10">
        <f t="shared" si="37"/>
        <v>1.6536327298531495E-2</v>
      </c>
      <c r="V69" s="10">
        <f t="shared" si="38"/>
        <v>4.5823704388382236E-2</v>
      </c>
    </row>
    <row r="70" spans="1:22" ht="15.75" customHeight="1" outlineLevel="1" x14ac:dyDescent="0.2">
      <c r="A70" s="4"/>
      <c r="B70" s="2" t="s">
        <v>33</v>
      </c>
      <c r="C70" s="2"/>
      <c r="D70" s="10" t="str">
        <f t="shared" si="37"/>
        <v>-</v>
      </c>
      <c r="E70" s="10" t="str">
        <f t="shared" si="37"/>
        <v>-</v>
      </c>
      <c r="F70" s="10" t="str">
        <f t="shared" si="37"/>
        <v>-</v>
      </c>
      <c r="G70" s="10" t="str">
        <f t="shared" si="37"/>
        <v>-</v>
      </c>
      <c r="H70" s="10" t="str">
        <f t="shared" si="37"/>
        <v>-</v>
      </c>
      <c r="I70" s="10" t="str">
        <f t="shared" si="37"/>
        <v>-</v>
      </c>
      <c r="J70" s="10" t="str">
        <f t="shared" si="37"/>
        <v>-</v>
      </c>
      <c r="K70" s="10" t="str">
        <f t="shared" si="37"/>
        <v>-</v>
      </c>
      <c r="L70" s="10" t="str">
        <f t="shared" si="37"/>
        <v>-</v>
      </c>
      <c r="M70" s="10" t="str">
        <f t="shared" si="37"/>
        <v>-</v>
      </c>
      <c r="N70" s="10" t="str">
        <f t="shared" si="37"/>
        <v>-</v>
      </c>
      <c r="O70" s="10">
        <f t="shared" si="37"/>
        <v>9.0073996804910905E-2</v>
      </c>
      <c r="P70" s="10">
        <f t="shared" si="37"/>
        <v>0.13291014707567994</v>
      </c>
      <c r="Q70" s="10">
        <f t="shared" si="37"/>
        <v>9.5210642858500449E-2</v>
      </c>
      <c r="R70" s="10">
        <f t="shared" si="37"/>
        <v>0.10640363984147427</v>
      </c>
      <c r="S70" s="10">
        <f t="shared" si="37"/>
        <v>0.15852831292758873</v>
      </c>
      <c r="T70" s="10">
        <f t="shared" si="37"/>
        <v>4.4667345641909773E-2</v>
      </c>
      <c r="U70" s="10">
        <f t="shared" si="37"/>
        <v>5.4788011859078889E-2</v>
      </c>
      <c r="V70" s="10">
        <f t="shared" si="38"/>
        <v>7.7195106519406531E-2</v>
      </c>
    </row>
    <row r="71" spans="1:22" ht="15.75" customHeight="1" outlineLevel="1" x14ac:dyDescent="0.2">
      <c r="A71" s="4"/>
      <c r="B71" s="2" t="s">
        <v>16</v>
      </c>
      <c r="C71" s="2"/>
      <c r="D71" s="10" t="str">
        <f t="shared" si="37"/>
        <v>-</v>
      </c>
      <c r="E71" s="10" t="str">
        <f t="shared" si="37"/>
        <v>-</v>
      </c>
      <c r="F71" s="10" t="str">
        <f t="shared" si="37"/>
        <v>-</v>
      </c>
      <c r="G71" s="10" t="str">
        <f t="shared" si="37"/>
        <v>-</v>
      </c>
      <c r="H71" s="10" t="str">
        <f t="shared" si="37"/>
        <v>-</v>
      </c>
      <c r="I71" s="10" t="str">
        <f t="shared" si="37"/>
        <v>-</v>
      </c>
      <c r="J71" s="10" t="str">
        <f t="shared" si="37"/>
        <v>-</v>
      </c>
      <c r="K71" s="10" t="str">
        <f t="shared" si="37"/>
        <v>-</v>
      </c>
      <c r="L71" s="10" t="str">
        <f t="shared" si="37"/>
        <v>-</v>
      </c>
      <c r="M71" s="10" t="str">
        <f t="shared" si="37"/>
        <v>-</v>
      </c>
      <c r="N71" s="10" t="str">
        <f t="shared" si="37"/>
        <v>-</v>
      </c>
      <c r="O71" s="10">
        <f t="shared" si="37"/>
        <v>7.7210937802464574E-2</v>
      </c>
      <c r="P71" s="10">
        <f t="shared" si="37"/>
        <v>8.511566013302363E-2</v>
      </c>
      <c r="Q71" s="10">
        <f t="shared" si="37"/>
        <v>8.9574878038781724E-2</v>
      </c>
      <c r="R71" s="10">
        <f t="shared" si="37"/>
        <v>5.4057626222574706E-2</v>
      </c>
      <c r="S71" s="10">
        <f t="shared" si="37"/>
        <v>9.9799999999999889E-2</v>
      </c>
      <c r="T71" s="10">
        <f t="shared" si="37"/>
        <v>3.4548906248966338E-2</v>
      </c>
      <c r="U71" s="10">
        <f t="shared" si="37"/>
        <v>-2.5814317821990396E-2</v>
      </c>
      <c r="V71" s="10">
        <f t="shared" si="38"/>
        <v>6.1983268693319715E-3</v>
      </c>
    </row>
    <row r="72" spans="1:22" ht="15.75" customHeight="1" outlineLevel="1" x14ac:dyDescent="0.2">
      <c r="A72" s="4"/>
      <c r="B72" s="2" t="s">
        <v>17</v>
      </c>
      <c r="C72" s="2"/>
      <c r="D72" s="10" t="str">
        <f t="shared" si="37"/>
        <v>-</v>
      </c>
      <c r="E72" s="10" t="str">
        <f t="shared" si="37"/>
        <v>-</v>
      </c>
      <c r="F72" s="10" t="str">
        <f t="shared" si="37"/>
        <v>-</v>
      </c>
      <c r="G72" s="10" t="str">
        <f t="shared" si="37"/>
        <v>-</v>
      </c>
      <c r="H72" s="10" t="str">
        <f t="shared" si="37"/>
        <v>-</v>
      </c>
      <c r="I72" s="10" t="str">
        <f t="shared" si="37"/>
        <v>-</v>
      </c>
      <c r="J72" s="10" t="str">
        <f t="shared" si="37"/>
        <v>-</v>
      </c>
      <c r="K72" s="10" t="str">
        <f t="shared" si="37"/>
        <v>-</v>
      </c>
      <c r="L72" s="10" t="str">
        <f t="shared" si="37"/>
        <v>-</v>
      </c>
      <c r="M72" s="10" t="str">
        <f t="shared" si="37"/>
        <v>-</v>
      </c>
      <c r="N72" s="10" t="str">
        <f t="shared" si="37"/>
        <v>-</v>
      </c>
      <c r="O72" s="10">
        <f t="shared" si="37"/>
        <v>2.8646419421813674E-2</v>
      </c>
      <c r="P72" s="10">
        <f t="shared" si="37"/>
        <v>2.0029930617818437E-2</v>
      </c>
      <c r="Q72" s="10">
        <f t="shared" si="37"/>
        <v>5.15397818067036E-2</v>
      </c>
      <c r="R72" s="10">
        <f t="shared" si="37"/>
        <v>9.2774002719415716E-3</v>
      </c>
      <c r="S72" s="10">
        <f t="shared" si="37"/>
        <v>3.6149312377231624E-4</v>
      </c>
      <c r="T72" s="10">
        <f t="shared" si="37"/>
        <v>9.3725750744280134E-3</v>
      </c>
      <c r="U72" s="10">
        <f t="shared" si="37"/>
        <v>1.1831565129749588E-2</v>
      </c>
      <c r="V72" s="10">
        <f t="shared" si="38"/>
        <v>2.65918108157015E-2</v>
      </c>
    </row>
    <row r="73" spans="1:22" ht="15.75" customHeight="1" outlineLevel="1" x14ac:dyDescent="0.2">
      <c r="A73" s="4"/>
      <c r="B73" s="2" t="s">
        <v>18</v>
      </c>
      <c r="C73" s="2"/>
      <c r="D73" s="10" t="str">
        <f t="shared" si="37"/>
        <v>-</v>
      </c>
      <c r="E73" s="10" t="str">
        <f t="shared" si="37"/>
        <v>-</v>
      </c>
      <c r="F73" s="10" t="str">
        <f t="shared" si="37"/>
        <v>-</v>
      </c>
      <c r="G73" s="10" t="str">
        <f t="shared" si="37"/>
        <v>-</v>
      </c>
      <c r="H73" s="10" t="str">
        <f t="shared" si="37"/>
        <v>-</v>
      </c>
      <c r="I73" s="10" t="str">
        <f t="shared" si="37"/>
        <v>-</v>
      </c>
      <c r="J73" s="10" t="str">
        <f t="shared" si="37"/>
        <v>-</v>
      </c>
      <c r="K73" s="10" t="str">
        <f t="shared" si="37"/>
        <v>-</v>
      </c>
      <c r="L73" s="10" t="str">
        <f t="shared" si="37"/>
        <v>-</v>
      </c>
      <c r="M73" s="10" t="str">
        <f t="shared" si="37"/>
        <v>-</v>
      </c>
      <c r="N73" s="10" t="str">
        <f t="shared" si="37"/>
        <v>-</v>
      </c>
      <c r="O73" s="10">
        <f t="shared" si="37"/>
        <v>3.0270266179492245E-2</v>
      </c>
      <c r="P73" s="10">
        <f t="shared" si="37"/>
        <v>4.9604482621121271E-2</v>
      </c>
      <c r="Q73" s="10">
        <f t="shared" si="37"/>
        <v>5.5941242877074693E-2</v>
      </c>
      <c r="R73" s="10">
        <f t="shared" si="37"/>
        <v>3.6124525477255087E-2</v>
      </c>
      <c r="S73" s="10">
        <f t="shared" si="37"/>
        <v>2.2572868183424299E-2</v>
      </c>
      <c r="T73" s="10">
        <f t="shared" si="37"/>
        <v>2.8643454505222765E-2</v>
      </c>
      <c r="U73" s="10">
        <f t="shared" si="37"/>
        <v>3.7629431957638015E-2</v>
      </c>
      <c r="V73" s="10">
        <f t="shared" si="38"/>
        <v>2.9996835986205506E-2</v>
      </c>
    </row>
    <row r="74" spans="1:22" ht="15.75" customHeight="1" outlineLevel="1" x14ac:dyDescent="0.2">
      <c r="A74" s="4"/>
      <c r="B74" s="2" t="s">
        <v>19</v>
      </c>
      <c r="C74" s="2"/>
      <c r="D74" s="10" t="str">
        <f t="shared" si="37"/>
        <v>-</v>
      </c>
      <c r="E74" s="10" t="str">
        <f t="shared" si="37"/>
        <v>-</v>
      </c>
      <c r="F74" s="10" t="str">
        <f t="shared" si="37"/>
        <v>-</v>
      </c>
      <c r="G74" s="10" t="str">
        <f t="shared" si="37"/>
        <v>-</v>
      </c>
      <c r="H74" s="10" t="str">
        <f t="shared" si="37"/>
        <v>-</v>
      </c>
      <c r="I74" s="10" t="str">
        <f t="shared" si="37"/>
        <v>-</v>
      </c>
      <c r="J74" s="10" t="str">
        <f t="shared" si="37"/>
        <v>-</v>
      </c>
      <c r="K74" s="10" t="str">
        <f t="shared" si="37"/>
        <v>-</v>
      </c>
      <c r="L74" s="10" t="str">
        <f t="shared" si="37"/>
        <v>-</v>
      </c>
      <c r="M74" s="10" t="str">
        <f t="shared" si="37"/>
        <v>-</v>
      </c>
      <c r="N74" s="10" t="str">
        <f t="shared" si="37"/>
        <v>-</v>
      </c>
      <c r="O74" s="10">
        <f t="shared" si="37"/>
        <v>1.5786248092821697E-3</v>
      </c>
      <c r="P74" s="10">
        <f t="shared" si="37"/>
        <v>2.8993808039917024E-2</v>
      </c>
      <c r="Q74" s="10">
        <f t="shared" si="37"/>
        <v>4.1857294859628524E-3</v>
      </c>
      <c r="R74" s="10">
        <f t="shared" si="37"/>
        <v>2.6600343174314256E-2</v>
      </c>
      <c r="S74" s="10">
        <f t="shared" si="37"/>
        <v>2.220334870177143E-2</v>
      </c>
      <c r="T74" s="10">
        <f t="shared" si="37"/>
        <v>1.9091938801065522E-2</v>
      </c>
      <c r="U74" s="10">
        <f t="shared" si="37"/>
        <v>2.5496206796612686E-2</v>
      </c>
      <c r="V74" s="10">
        <f>IFERROR(V28/U28-1,"-")</f>
        <v>3.3168247930972505E-3</v>
      </c>
    </row>
    <row r="75" spans="1:22" ht="15.75" customHeight="1" x14ac:dyDescent="0.2">
      <c r="A75" s="4"/>
      <c r="C75" s="2"/>
      <c r="D75" s="2"/>
      <c r="E75" s="2"/>
      <c r="F75" s="2"/>
      <c r="G75" s="2"/>
      <c r="H75" s="2"/>
      <c r="I75" s="2"/>
      <c r="J75" s="2"/>
      <c r="K75" s="2"/>
      <c r="L75" s="2"/>
      <c r="V75" s="8"/>
    </row>
    <row r="76" spans="1:22" ht="15.75" customHeight="1" x14ac:dyDescent="0.2">
      <c r="I76" s="2"/>
      <c r="J76" s="2"/>
      <c r="K76" s="2"/>
      <c r="L76" s="2"/>
      <c r="V76" s="8"/>
    </row>
    <row r="77" spans="1:22" ht="15.75" customHeight="1" x14ac:dyDescent="0.2">
      <c r="V77" s="8"/>
    </row>
    <row r="78" spans="1:22" ht="15.75" customHeight="1" x14ac:dyDescent="0.2">
      <c r="V78" s="8"/>
    </row>
    <row r="79" spans="1:22" ht="15.75" customHeight="1" x14ac:dyDescent="0.2">
      <c r="V79" s="8"/>
    </row>
    <row r="80" spans="1:22" ht="15.75" customHeight="1" x14ac:dyDescent="0.2">
      <c r="V80" s="8"/>
    </row>
    <row r="81" spans="12:22" ht="15.75" customHeight="1" x14ac:dyDescent="0.2">
      <c r="V81" s="8"/>
    </row>
    <row r="82" spans="12:22" ht="15.75" customHeight="1" x14ac:dyDescent="0.2">
      <c r="V82" s="8"/>
    </row>
    <row r="83" spans="12:22" ht="15.75" customHeight="1" x14ac:dyDescent="0.2">
      <c r="V83" s="8"/>
    </row>
    <row r="84" spans="12:22" ht="15.75" customHeight="1" x14ac:dyDescent="0.2">
      <c r="V84" s="8"/>
    </row>
    <row r="85" spans="12:22" ht="15.75" customHeight="1" x14ac:dyDescent="0.2">
      <c r="V85" s="8"/>
    </row>
    <row r="86" spans="12:22" ht="15.75" customHeight="1" x14ac:dyDescent="0.2">
      <c r="V86" s="8"/>
    </row>
    <row r="87" spans="12:22" ht="15.75" customHeight="1" x14ac:dyDescent="0.2">
      <c r="V87" s="8"/>
    </row>
    <row r="88" spans="12:22" ht="15.75" customHeight="1" x14ac:dyDescent="0.2">
      <c r="V88" s="8"/>
    </row>
    <row r="89" spans="12:22" ht="15.75" customHeight="1" x14ac:dyDescent="0.2">
      <c r="V89" s="8"/>
    </row>
    <row r="90" spans="12:22" ht="15.75" customHeight="1" x14ac:dyDescent="0.2">
      <c r="V90" s="8"/>
    </row>
    <row r="91" spans="12:22" ht="15.75" customHeight="1" x14ac:dyDescent="0.2">
      <c r="V91" s="8"/>
    </row>
    <row r="92" spans="12:22" ht="15.75" customHeight="1" x14ac:dyDescent="0.2">
      <c r="L92" s="2"/>
      <c r="V92" s="8"/>
    </row>
    <row r="93" spans="12:22" ht="15.75" customHeight="1" x14ac:dyDescent="0.2">
      <c r="L93" s="2"/>
      <c r="V93" s="8"/>
    </row>
    <row r="94" spans="12:22" ht="15.75" customHeight="1" x14ac:dyDescent="0.2">
      <c r="L94" s="2"/>
      <c r="V94" s="8"/>
    </row>
    <row r="95" spans="12:22" ht="15.75" customHeight="1" x14ac:dyDescent="0.2">
      <c r="L95" s="2"/>
      <c r="V95" s="8"/>
    </row>
    <row r="96" spans="12:22" ht="15.75" customHeight="1" x14ac:dyDescent="0.2">
      <c r="L96" s="2"/>
      <c r="V96" s="8"/>
    </row>
    <row r="97" spans="1:22" ht="15.75" customHeight="1" x14ac:dyDescent="0.2">
      <c r="L97" s="2"/>
      <c r="V97" s="8"/>
    </row>
    <row r="98" spans="1:22" ht="15.75" customHeight="1" x14ac:dyDescent="0.2">
      <c r="L98" s="2"/>
      <c r="V98" s="8"/>
    </row>
    <row r="99" spans="1:22" ht="15.75" customHeight="1" x14ac:dyDescent="0.2">
      <c r="L99" s="2"/>
      <c r="V99" s="8"/>
    </row>
    <row r="100" spans="1:22" ht="15.75" customHeight="1" x14ac:dyDescent="0.2">
      <c r="L100" s="2"/>
      <c r="V100" s="8"/>
    </row>
    <row r="101" spans="1:22" ht="15.75" customHeight="1" x14ac:dyDescent="0.2">
      <c r="L101" s="2"/>
      <c r="V101" s="8"/>
    </row>
    <row r="102" spans="1:22" ht="15.75" customHeight="1" x14ac:dyDescent="0.2">
      <c r="I102" s="2"/>
      <c r="L102" s="2"/>
      <c r="V102" s="8"/>
    </row>
    <row r="103" spans="1:22" ht="15.75" customHeight="1" x14ac:dyDescent="0.2">
      <c r="I103" s="2"/>
      <c r="L103" s="2"/>
      <c r="V103" s="8"/>
    </row>
    <row r="104" spans="1:22" ht="15.75" customHeight="1" x14ac:dyDescent="0.2">
      <c r="A104" s="4"/>
      <c r="C104" s="2"/>
      <c r="D104" s="2"/>
      <c r="E104" s="2"/>
      <c r="F104" s="2"/>
      <c r="G104" s="2"/>
      <c r="H104" s="2"/>
      <c r="I104" s="2"/>
      <c r="L104" s="2"/>
      <c r="V104" s="8"/>
    </row>
    <row r="105" spans="1:22" ht="15.75" customHeight="1" x14ac:dyDescent="0.2">
      <c r="A105" s="4"/>
      <c r="C105" s="2"/>
      <c r="D105" s="2"/>
      <c r="E105" s="2"/>
      <c r="F105" s="2"/>
      <c r="G105" s="2"/>
      <c r="H105" s="2"/>
      <c r="I105" s="2"/>
      <c r="L105" s="2"/>
      <c r="V105" s="8"/>
    </row>
    <row r="106" spans="1:22" ht="15.75" customHeight="1" x14ac:dyDescent="0.2">
      <c r="A106" s="4"/>
      <c r="C106" s="2"/>
      <c r="D106" s="2"/>
      <c r="E106" s="2"/>
      <c r="F106" s="2"/>
      <c r="G106" s="2"/>
      <c r="H106" s="2"/>
      <c r="I106" s="2"/>
      <c r="L106" s="2"/>
      <c r="V106" s="8"/>
    </row>
    <row r="107" spans="1:22" ht="15.75" customHeight="1" x14ac:dyDescent="0.2">
      <c r="A107" s="4"/>
      <c r="C107" s="2"/>
      <c r="D107" s="2"/>
      <c r="E107" s="2"/>
      <c r="F107" s="2"/>
      <c r="G107" s="2"/>
      <c r="H107" s="2"/>
      <c r="I107" s="2"/>
      <c r="L107" s="2"/>
      <c r="V107" s="8"/>
    </row>
    <row r="108" spans="1:22" ht="15.75" customHeight="1" x14ac:dyDescent="0.2">
      <c r="A108" s="4"/>
      <c r="C108" s="2"/>
      <c r="D108" s="2"/>
      <c r="E108" s="2"/>
      <c r="F108" s="2"/>
      <c r="G108" s="2"/>
      <c r="H108" s="2"/>
      <c r="I108" s="2"/>
      <c r="L108" s="2"/>
      <c r="V108" s="8"/>
    </row>
    <row r="109" spans="1:22" ht="15.75" customHeight="1" x14ac:dyDescent="0.2">
      <c r="A109" s="4"/>
      <c r="C109" s="2"/>
      <c r="D109" s="2"/>
      <c r="E109" s="2"/>
      <c r="F109" s="2"/>
      <c r="G109" s="2"/>
      <c r="H109" s="2"/>
      <c r="I109" s="2"/>
      <c r="J109" s="2"/>
      <c r="L109" s="2"/>
      <c r="V109" s="8"/>
    </row>
    <row r="110" spans="1:22" ht="15.75" customHeight="1" x14ac:dyDescent="0.2">
      <c r="A110" s="4"/>
      <c r="C110" s="2"/>
      <c r="D110" s="2"/>
      <c r="E110" s="2"/>
      <c r="F110" s="2"/>
      <c r="G110" s="2"/>
      <c r="H110" s="2"/>
      <c r="I110" s="2"/>
      <c r="J110" s="2"/>
      <c r="L110" s="2"/>
      <c r="V110" s="8"/>
    </row>
    <row r="111" spans="1:22" ht="15.75" customHeight="1" x14ac:dyDescent="0.2">
      <c r="A111" s="4"/>
      <c r="C111" s="2"/>
      <c r="D111" s="2"/>
      <c r="E111" s="2"/>
      <c r="F111" s="2"/>
      <c r="G111" s="2"/>
      <c r="H111" s="2"/>
      <c r="I111" s="2"/>
      <c r="J111" s="2"/>
      <c r="L111" s="2"/>
      <c r="V111" s="8"/>
    </row>
    <row r="112" spans="1:22" ht="15.75" customHeight="1" x14ac:dyDescent="0.2">
      <c r="A112" s="4"/>
      <c r="C112" s="2"/>
      <c r="D112" s="2"/>
      <c r="E112" s="2"/>
      <c r="F112" s="2"/>
      <c r="G112" s="2"/>
      <c r="H112" s="2"/>
      <c r="I112" s="2"/>
      <c r="J112" s="2"/>
      <c r="L112" s="2"/>
      <c r="V112" s="8"/>
    </row>
    <row r="113" spans="1:22" ht="15.75" customHeight="1" x14ac:dyDescent="0.2">
      <c r="A113" s="4"/>
      <c r="C113" s="2"/>
      <c r="D113" s="2"/>
      <c r="E113" s="2"/>
      <c r="F113" s="2"/>
      <c r="G113" s="2"/>
      <c r="H113" s="2"/>
      <c r="I113" s="2"/>
      <c r="J113" s="2"/>
      <c r="L113" s="2"/>
      <c r="V113" s="8"/>
    </row>
    <row r="114" spans="1:22" ht="15.75" customHeight="1" x14ac:dyDescent="0.2">
      <c r="A114" s="4"/>
      <c r="C114" s="2"/>
      <c r="D114" s="2"/>
      <c r="E114" s="2"/>
      <c r="F114" s="2"/>
      <c r="G114" s="2"/>
      <c r="H114" s="2"/>
      <c r="I114" s="2"/>
      <c r="J114" s="2"/>
      <c r="L114" s="2"/>
      <c r="V114" s="8"/>
    </row>
    <row r="115" spans="1:22" ht="15.75" customHeight="1" x14ac:dyDescent="0.2">
      <c r="A115" s="4"/>
      <c r="C115" s="2"/>
      <c r="D115" s="2"/>
      <c r="E115" s="2"/>
      <c r="F115" s="2"/>
      <c r="G115" s="2"/>
      <c r="H115" s="2"/>
      <c r="I115" s="2"/>
      <c r="J115" s="2"/>
      <c r="K115" s="2"/>
      <c r="L115" s="2"/>
      <c r="V115" s="8"/>
    </row>
    <row r="116" spans="1:22" ht="15.75" customHeight="1" x14ac:dyDescent="0.2">
      <c r="A116" s="4"/>
      <c r="C116" s="2"/>
      <c r="D116" s="2"/>
      <c r="E116" s="2"/>
      <c r="F116" s="2"/>
      <c r="G116" s="2"/>
      <c r="H116" s="2"/>
      <c r="I116" s="2"/>
      <c r="J116" s="2"/>
      <c r="K116" s="2"/>
      <c r="L116" s="2"/>
      <c r="V116" s="8"/>
    </row>
    <row r="117" spans="1:22" ht="15.75" customHeight="1" x14ac:dyDescent="0.2">
      <c r="A117" s="4"/>
      <c r="C117" s="2"/>
      <c r="D117" s="2"/>
      <c r="E117" s="2"/>
      <c r="F117" s="2"/>
      <c r="G117" s="2"/>
      <c r="H117" s="2"/>
      <c r="I117" s="2"/>
      <c r="J117" s="2"/>
      <c r="K117" s="2"/>
      <c r="L117" s="2"/>
      <c r="V117" s="8"/>
    </row>
    <row r="118" spans="1:22" ht="15.75" customHeight="1" x14ac:dyDescent="0.2">
      <c r="A118" s="4"/>
      <c r="C118" s="2"/>
      <c r="D118" s="2"/>
      <c r="E118" s="2"/>
      <c r="F118" s="2"/>
      <c r="G118" s="2"/>
      <c r="H118" s="2"/>
      <c r="I118" s="2"/>
      <c r="J118" s="2"/>
      <c r="K118" s="2"/>
      <c r="L118" s="2"/>
      <c r="V118" s="8"/>
    </row>
    <row r="119" spans="1:22" ht="15.75" customHeight="1" x14ac:dyDescent="0.2">
      <c r="A119" s="4"/>
      <c r="C119" s="2"/>
      <c r="D119" s="2"/>
      <c r="E119" s="2"/>
      <c r="F119" s="2"/>
      <c r="G119" s="2"/>
      <c r="H119" s="2"/>
      <c r="I119" s="2"/>
      <c r="J119" s="2"/>
      <c r="K119" s="2"/>
      <c r="L119" s="2"/>
      <c r="V119" s="8"/>
    </row>
    <row r="120" spans="1:22" ht="15.75" customHeight="1" x14ac:dyDescent="0.2">
      <c r="A120" s="4"/>
      <c r="C120" s="2"/>
      <c r="D120" s="2"/>
      <c r="E120" s="2"/>
      <c r="F120" s="2"/>
      <c r="G120" s="2"/>
      <c r="H120" s="2"/>
      <c r="I120" s="2"/>
      <c r="J120" s="2"/>
      <c r="K120" s="2"/>
      <c r="L120" s="2"/>
      <c r="V120" s="8"/>
    </row>
    <row r="121" spans="1:22" ht="15.75" customHeight="1" x14ac:dyDescent="0.2">
      <c r="A121" s="4"/>
      <c r="C121" s="2"/>
      <c r="D121" s="2"/>
      <c r="E121" s="2"/>
      <c r="F121" s="2"/>
      <c r="G121" s="2"/>
      <c r="H121" s="2"/>
      <c r="I121" s="2"/>
      <c r="J121" s="2"/>
      <c r="K121" s="2"/>
      <c r="L121" s="2"/>
      <c r="V121" s="8"/>
    </row>
    <row r="122" spans="1:22" ht="15.75" customHeight="1" x14ac:dyDescent="0.2">
      <c r="A122" s="4"/>
      <c r="C122" s="2"/>
      <c r="D122" s="2"/>
      <c r="E122" s="2"/>
      <c r="F122" s="2"/>
      <c r="G122" s="2"/>
      <c r="H122" s="2"/>
      <c r="I122" s="2"/>
      <c r="J122" s="2"/>
      <c r="K122" s="2"/>
      <c r="L122" s="2"/>
      <c r="V122" s="8"/>
    </row>
    <row r="123" spans="1:22" ht="15.75" customHeight="1" x14ac:dyDescent="0.2">
      <c r="A123" s="4"/>
      <c r="C123" s="2"/>
      <c r="D123" s="2"/>
      <c r="E123" s="2"/>
      <c r="F123" s="2"/>
      <c r="G123" s="2"/>
      <c r="H123" s="2"/>
      <c r="I123" s="2"/>
      <c r="J123" s="2"/>
      <c r="K123" s="2"/>
      <c r="L123" s="2"/>
      <c r="V123" s="8"/>
    </row>
    <row r="124" spans="1:22" ht="15.75" customHeight="1" x14ac:dyDescent="0.2">
      <c r="A124" s="4"/>
      <c r="C124" s="2"/>
      <c r="D124" s="2"/>
      <c r="E124" s="2"/>
      <c r="F124" s="2"/>
      <c r="G124" s="2"/>
      <c r="H124" s="2"/>
      <c r="I124" s="2"/>
      <c r="J124" s="2"/>
      <c r="K124" s="2"/>
      <c r="L124" s="2"/>
      <c r="V124" s="8"/>
    </row>
    <row r="125" spans="1:22" ht="15.75" customHeight="1" x14ac:dyDescent="0.2">
      <c r="A125" s="4"/>
      <c r="C125" s="2"/>
      <c r="D125" s="2"/>
      <c r="E125" s="2"/>
      <c r="F125" s="2"/>
      <c r="G125" s="2"/>
      <c r="H125" s="2"/>
      <c r="I125" s="2"/>
      <c r="J125" s="2"/>
      <c r="K125" s="2"/>
      <c r="L125" s="2"/>
      <c r="V125" s="8"/>
    </row>
    <row r="126" spans="1:22" ht="15.75" customHeight="1" x14ac:dyDescent="0.2">
      <c r="A126" s="4"/>
      <c r="C126" s="2"/>
      <c r="D126" s="2"/>
      <c r="E126" s="2"/>
      <c r="F126" s="2"/>
      <c r="G126" s="2"/>
      <c r="H126" s="2"/>
      <c r="I126" s="2"/>
      <c r="J126" s="2"/>
      <c r="K126" s="2"/>
      <c r="L126" s="2"/>
      <c r="V126" s="8"/>
    </row>
    <row r="127" spans="1:22" ht="15.75" customHeight="1" x14ac:dyDescent="0.2">
      <c r="A127" s="4"/>
      <c r="C127" s="2"/>
      <c r="D127" s="2"/>
      <c r="E127" s="2"/>
      <c r="F127" s="2"/>
      <c r="G127" s="2"/>
      <c r="H127" s="2"/>
      <c r="I127" s="2"/>
      <c r="J127" s="2"/>
      <c r="K127" s="2"/>
      <c r="L127" s="2"/>
      <c r="V127" s="8"/>
    </row>
    <row r="128" spans="1:22" ht="15.75" customHeight="1" x14ac:dyDescent="0.2">
      <c r="A128" s="4"/>
      <c r="C128" s="2"/>
      <c r="D128" s="2"/>
      <c r="E128" s="2"/>
      <c r="F128" s="2"/>
      <c r="G128" s="2"/>
      <c r="H128" s="2"/>
      <c r="I128" s="2"/>
      <c r="J128" s="2"/>
      <c r="K128" s="2"/>
      <c r="L128" s="2"/>
      <c r="V128" s="8"/>
    </row>
    <row r="129" spans="1:22" ht="15.75" customHeight="1" x14ac:dyDescent="0.2">
      <c r="A129" s="4"/>
      <c r="C129" s="2"/>
      <c r="D129" s="2"/>
      <c r="E129" s="2"/>
      <c r="F129" s="2"/>
      <c r="G129" s="2"/>
      <c r="H129" s="2"/>
      <c r="I129" s="2"/>
      <c r="J129" s="2"/>
      <c r="K129" s="2"/>
      <c r="L129" s="2"/>
      <c r="V129" s="8"/>
    </row>
    <row r="130" spans="1:22" ht="15.75" customHeight="1" x14ac:dyDescent="0.2">
      <c r="A130" s="4"/>
      <c r="C130" s="2"/>
      <c r="D130" s="2"/>
      <c r="E130" s="2"/>
      <c r="F130" s="2"/>
      <c r="G130" s="2"/>
      <c r="H130" s="2"/>
      <c r="I130" s="2"/>
      <c r="J130" s="2"/>
      <c r="K130" s="2"/>
      <c r="L130" s="2"/>
      <c r="V130" s="8"/>
    </row>
    <row r="131" spans="1:22" ht="15.75" customHeight="1" x14ac:dyDescent="0.2">
      <c r="A131" s="4"/>
      <c r="C131" s="2"/>
      <c r="D131" s="2"/>
      <c r="E131" s="2"/>
      <c r="F131" s="2"/>
      <c r="G131" s="2"/>
      <c r="H131" s="2"/>
      <c r="I131" s="2"/>
      <c r="J131" s="2"/>
      <c r="K131" s="2"/>
      <c r="L131" s="2"/>
      <c r="V131" s="8"/>
    </row>
    <row r="132" spans="1:22" ht="15.75" customHeight="1" x14ac:dyDescent="0.2">
      <c r="A132" s="4"/>
      <c r="C132" s="2"/>
      <c r="D132" s="2"/>
      <c r="E132" s="2"/>
      <c r="F132" s="2"/>
      <c r="G132" s="2"/>
      <c r="H132" s="2"/>
      <c r="I132" s="2"/>
      <c r="J132" s="2"/>
      <c r="K132" s="2"/>
      <c r="L132" s="2"/>
      <c r="V132" s="8"/>
    </row>
    <row r="133" spans="1:22" ht="15.75" customHeight="1" x14ac:dyDescent="0.2">
      <c r="A133" s="4"/>
      <c r="C133" s="2"/>
      <c r="D133" s="2"/>
      <c r="E133" s="2"/>
      <c r="F133" s="2"/>
      <c r="G133" s="2"/>
      <c r="H133" s="2"/>
      <c r="I133" s="2"/>
      <c r="J133" s="2"/>
      <c r="K133" s="2"/>
      <c r="L133" s="2"/>
      <c r="V133" s="8"/>
    </row>
    <row r="134" spans="1:22" ht="15.75" customHeight="1" x14ac:dyDescent="0.2">
      <c r="A134" s="4"/>
      <c r="C134" s="2"/>
      <c r="D134" s="2"/>
      <c r="E134" s="2"/>
      <c r="F134" s="2"/>
      <c r="G134" s="2"/>
      <c r="H134" s="2"/>
      <c r="I134" s="2"/>
      <c r="J134" s="2"/>
      <c r="K134" s="2"/>
      <c r="L134" s="2"/>
      <c r="V134" s="8"/>
    </row>
    <row r="135" spans="1:22" ht="15.75" customHeight="1" x14ac:dyDescent="0.2">
      <c r="A135" s="4"/>
      <c r="C135" s="2"/>
      <c r="D135" s="2"/>
      <c r="E135" s="2"/>
      <c r="F135" s="2"/>
      <c r="G135" s="2"/>
      <c r="H135" s="2"/>
      <c r="I135" s="2"/>
      <c r="J135" s="2"/>
      <c r="K135" s="2"/>
      <c r="L135" s="2"/>
      <c r="V135" s="8"/>
    </row>
    <row r="136" spans="1:22" ht="15.75" customHeight="1" x14ac:dyDescent="0.2">
      <c r="A136" s="4"/>
      <c r="C136" s="2"/>
      <c r="D136" s="2"/>
      <c r="E136" s="2"/>
      <c r="F136" s="2"/>
      <c r="G136" s="2"/>
      <c r="H136" s="2"/>
      <c r="I136" s="2"/>
      <c r="J136" s="2"/>
      <c r="K136" s="2"/>
      <c r="L136" s="2"/>
      <c r="V136" s="8"/>
    </row>
    <row r="137" spans="1:22" ht="15.75" customHeight="1" x14ac:dyDescent="0.2">
      <c r="A137" s="4"/>
      <c r="C137" s="2"/>
      <c r="D137" s="2"/>
      <c r="E137" s="2"/>
      <c r="F137" s="2"/>
      <c r="G137" s="2"/>
      <c r="H137" s="2"/>
      <c r="I137" s="2"/>
      <c r="J137" s="2"/>
      <c r="K137" s="2"/>
      <c r="L137" s="2"/>
      <c r="V137" s="8"/>
    </row>
    <row r="138" spans="1:22" ht="15.75" customHeight="1" x14ac:dyDescent="0.2">
      <c r="A138" s="4"/>
      <c r="C138" s="2"/>
      <c r="D138" s="2"/>
      <c r="E138" s="2"/>
      <c r="F138" s="2"/>
      <c r="G138" s="2"/>
      <c r="H138" s="2"/>
      <c r="I138" s="2"/>
      <c r="J138" s="2"/>
      <c r="K138" s="2"/>
      <c r="L138" s="2"/>
      <c r="V138" s="8"/>
    </row>
    <row r="139" spans="1:22" ht="15.75" customHeight="1" x14ac:dyDescent="0.2">
      <c r="A139" s="4"/>
      <c r="C139" s="2"/>
      <c r="D139" s="2"/>
      <c r="E139" s="2"/>
      <c r="F139" s="2"/>
      <c r="G139" s="2"/>
      <c r="H139" s="2"/>
      <c r="I139" s="2"/>
      <c r="J139" s="2"/>
      <c r="K139" s="2"/>
      <c r="L139" s="2"/>
      <c r="V139" s="8"/>
    </row>
    <row r="140" spans="1:22" ht="15.75" customHeight="1" x14ac:dyDescent="0.2">
      <c r="A140" s="4"/>
      <c r="C140" s="2"/>
      <c r="D140" s="2"/>
      <c r="E140" s="2"/>
      <c r="F140" s="2"/>
      <c r="G140" s="2"/>
      <c r="H140" s="2"/>
      <c r="I140" s="2"/>
      <c r="J140" s="2"/>
      <c r="K140" s="2"/>
      <c r="L140" s="2"/>
      <c r="V140" s="8"/>
    </row>
    <row r="141" spans="1:22" ht="15.75" customHeight="1" x14ac:dyDescent="0.2">
      <c r="A141" s="4"/>
      <c r="C141" s="2"/>
      <c r="D141" s="2"/>
      <c r="E141" s="2"/>
      <c r="F141" s="2"/>
      <c r="G141" s="2"/>
      <c r="H141" s="2"/>
      <c r="I141" s="2"/>
      <c r="J141" s="2"/>
      <c r="K141" s="2"/>
      <c r="L141" s="2"/>
      <c r="V141" s="8"/>
    </row>
    <row r="142" spans="1:22" ht="15.75" customHeight="1" x14ac:dyDescent="0.2">
      <c r="A142" s="4"/>
      <c r="C142" s="2"/>
      <c r="D142" s="2"/>
      <c r="E142" s="2"/>
      <c r="F142" s="2"/>
      <c r="G142" s="2"/>
      <c r="H142" s="2"/>
      <c r="I142" s="2"/>
      <c r="J142" s="2"/>
      <c r="K142" s="2"/>
      <c r="L142" s="2"/>
      <c r="V142" s="8"/>
    </row>
    <row r="143" spans="1:22" ht="15.75" customHeight="1" x14ac:dyDescent="0.2">
      <c r="A143" s="4"/>
      <c r="C143" s="2"/>
      <c r="D143" s="2"/>
      <c r="E143" s="2"/>
      <c r="F143" s="2"/>
      <c r="G143" s="2"/>
      <c r="H143" s="2"/>
      <c r="I143" s="2"/>
      <c r="J143" s="2"/>
      <c r="K143" s="2"/>
      <c r="L143" s="2"/>
      <c r="V143" s="8"/>
    </row>
    <row r="144" spans="1:22" ht="15.75" customHeight="1" x14ac:dyDescent="0.2">
      <c r="A144" s="4"/>
      <c r="C144" s="2"/>
      <c r="D144" s="2"/>
      <c r="E144" s="2"/>
      <c r="F144" s="2"/>
      <c r="G144" s="2"/>
      <c r="H144" s="2"/>
      <c r="I144" s="2"/>
      <c r="J144" s="2"/>
      <c r="K144" s="2"/>
      <c r="L144" s="2"/>
      <c r="V144" s="8"/>
    </row>
    <row r="145" spans="1:22" ht="15.75" customHeight="1" x14ac:dyDescent="0.2">
      <c r="A145" s="4"/>
      <c r="C145" s="2"/>
      <c r="D145" s="2"/>
      <c r="E145" s="2"/>
      <c r="F145" s="2"/>
      <c r="G145" s="2"/>
      <c r="H145" s="2"/>
      <c r="I145" s="2"/>
      <c r="J145" s="2"/>
      <c r="K145" s="2"/>
      <c r="L145" s="2"/>
      <c r="V145" s="8"/>
    </row>
    <row r="146" spans="1:22" ht="15.75" customHeight="1" x14ac:dyDescent="0.2">
      <c r="A146" s="4"/>
      <c r="C146" s="2"/>
      <c r="D146" s="2"/>
      <c r="E146" s="2"/>
      <c r="F146" s="2"/>
      <c r="G146" s="2"/>
      <c r="H146" s="2"/>
      <c r="I146" s="2"/>
      <c r="J146" s="2"/>
      <c r="K146" s="2"/>
      <c r="L146" s="2"/>
      <c r="V146" s="8"/>
    </row>
    <row r="147" spans="1:22" ht="15.75" customHeight="1" x14ac:dyDescent="0.2">
      <c r="A147" s="4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22" ht="15.75" customHeight="1" x14ac:dyDescent="0.2">
      <c r="A148" s="4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22" ht="15.75" customHeight="1" x14ac:dyDescent="0.2">
      <c r="A149" s="4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22" ht="15.75" customHeight="1" x14ac:dyDescent="0.2">
      <c r="A150" s="4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22" ht="15.75" customHeight="1" x14ac:dyDescent="0.2">
      <c r="A151" s="4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22" ht="15.75" customHeight="1" x14ac:dyDescent="0.2">
      <c r="A152" s="4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22" ht="15.75" customHeight="1" x14ac:dyDescent="0.2">
      <c r="A153" s="4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22" ht="15.75" customHeight="1" x14ac:dyDescent="0.2">
      <c r="A154" s="4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22" ht="15.75" customHeight="1" x14ac:dyDescent="0.2">
      <c r="A155" s="4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22" ht="15.75" customHeight="1" x14ac:dyDescent="0.2">
      <c r="A156" s="4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22" ht="15.75" customHeight="1" x14ac:dyDescent="0.2">
      <c r="A157" s="4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22" ht="15.75" customHeight="1" x14ac:dyDescent="0.2">
      <c r="A158" s="4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22" ht="15.75" customHeight="1" x14ac:dyDescent="0.2">
      <c r="A159" s="4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22" ht="15.75" customHeight="1" x14ac:dyDescent="0.2">
      <c r="A160" s="4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ht="15.75" customHeight="1" x14ac:dyDescent="0.2">
      <c r="A161" s="4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ht="15.75" customHeight="1" x14ac:dyDescent="0.2">
      <c r="A162" s="4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ht="15.75" customHeight="1" x14ac:dyDescent="0.2">
      <c r="A163" s="4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ht="15.75" customHeight="1" x14ac:dyDescent="0.2">
      <c r="A164" s="4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ht="15.75" customHeight="1" x14ac:dyDescent="0.2">
      <c r="A165" s="4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ht="15.75" customHeight="1" x14ac:dyDescent="0.2">
      <c r="A166" s="4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ht="15.75" customHeight="1" x14ac:dyDescent="0.2">
      <c r="A167" s="4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ht="15.75" customHeight="1" x14ac:dyDescent="0.2">
      <c r="A168" s="4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ht="15.75" customHeight="1" x14ac:dyDescent="0.2">
      <c r="A169" s="4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ht="15.75" customHeight="1" x14ac:dyDescent="0.2">
      <c r="A170" s="4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ht="15.75" customHeight="1" x14ac:dyDescent="0.2">
      <c r="A171" s="4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ht="15.75" customHeight="1" x14ac:dyDescent="0.2">
      <c r="A172" s="4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ht="15.75" customHeight="1" x14ac:dyDescent="0.2">
      <c r="A173" s="4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ht="15.75" customHeight="1" x14ac:dyDescent="0.2">
      <c r="A174" s="4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ht="15.75" customHeight="1" x14ac:dyDescent="0.2">
      <c r="A175" s="4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ht="15.75" customHeight="1" x14ac:dyDescent="0.2">
      <c r="A176" s="4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ht="15.75" customHeight="1" x14ac:dyDescent="0.2">
      <c r="A177" s="4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ht="15.75" customHeight="1" x14ac:dyDescent="0.2">
      <c r="A178" s="4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ht="15.75" customHeight="1" x14ac:dyDescent="0.2">
      <c r="A179" s="4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ht="15.75" customHeight="1" x14ac:dyDescent="0.2">
      <c r="A180" s="4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ht="15.75" customHeight="1" x14ac:dyDescent="0.2">
      <c r="A181" s="4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ht="15.75" customHeight="1" x14ac:dyDescent="0.2">
      <c r="A182" s="4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ht="15.75" customHeight="1" x14ac:dyDescent="0.2">
      <c r="A183" s="4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ht="15.75" customHeight="1" x14ac:dyDescent="0.2">
      <c r="A184" s="4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ht="15.75" customHeight="1" x14ac:dyDescent="0.2">
      <c r="A185" s="4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ht="15.75" customHeight="1" x14ac:dyDescent="0.2">
      <c r="A186" s="4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ht="15.75" customHeight="1" x14ac:dyDescent="0.2">
      <c r="A187" s="4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ht="15.75" customHeight="1" x14ac:dyDescent="0.2">
      <c r="A188" s="4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ht="15.75" customHeight="1" x14ac:dyDescent="0.2">
      <c r="A189" s="4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ht="15.75" customHeight="1" x14ac:dyDescent="0.2">
      <c r="A190" s="4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ht="15.75" customHeight="1" x14ac:dyDescent="0.2">
      <c r="A191" s="4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ht="15.75" customHeight="1" x14ac:dyDescent="0.2">
      <c r="A192" s="4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ht="15.75" customHeight="1" x14ac:dyDescent="0.2">
      <c r="A193" s="4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ht="15.75" customHeight="1" x14ac:dyDescent="0.2">
      <c r="A194" s="4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ht="15.75" customHeight="1" x14ac:dyDescent="0.2">
      <c r="A195" s="4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ht="15.75" customHeight="1" x14ac:dyDescent="0.2">
      <c r="A196" s="4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ht="15.75" customHeight="1" x14ac:dyDescent="0.2">
      <c r="A197" s="4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ht="15.75" customHeight="1" x14ac:dyDescent="0.2">
      <c r="A198" s="4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ht="15.75" customHeight="1" x14ac:dyDescent="0.2">
      <c r="A199" s="4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ht="15.75" customHeight="1" x14ac:dyDescent="0.2">
      <c r="A200" s="4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ht="15.75" customHeight="1" x14ac:dyDescent="0.2">
      <c r="A201" s="4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ht="15.75" customHeight="1" x14ac:dyDescent="0.2">
      <c r="A202" s="4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ht="15.75" customHeight="1" x14ac:dyDescent="0.2">
      <c r="A203" s="4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ht="15.75" customHeight="1" x14ac:dyDescent="0.2">
      <c r="A204" s="4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ht="15.75" customHeight="1" x14ac:dyDescent="0.2">
      <c r="A205" s="4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ht="15.75" customHeight="1" x14ac:dyDescent="0.2">
      <c r="A206" s="4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ht="15.75" customHeight="1" x14ac:dyDescent="0.2">
      <c r="A207" s="4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ht="15.75" customHeight="1" x14ac:dyDescent="0.2">
      <c r="A208" s="4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ht="15.75" customHeight="1" x14ac:dyDescent="0.2">
      <c r="A209" s="4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ht="15.75" customHeight="1" x14ac:dyDescent="0.2">
      <c r="A210" s="4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ht="15.75" customHeight="1" x14ac:dyDescent="0.2">
      <c r="A211" s="4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ht="15.75" customHeight="1" x14ac:dyDescent="0.2">
      <c r="A212" s="4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ht="15.75" customHeight="1" x14ac:dyDescent="0.2">
      <c r="A213" s="4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ht="15.75" customHeight="1" x14ac:dyDescent="0.2">
      <c r="A214" s="4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ht="15.75" customHeight="1" x14ac:dyDescent="0.2">
      <c r="A215" s="4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ht="15.75" customHeight="1" x14ac:dyDescent="0.2">
      <c r="A216" s="4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ht="15.75" customHeight="1" x14ac:dyDescent="0.2">
      <c r="A217" s="4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ht="15.75" customHeight="1" x14ac:dyDescent="0.2">
      <c r="A218" s="4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ht="15.75" customHeight="1" x14ac:dyDescent="0.2">
      <c r="A219" s="4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ht="15.75" customHeight="1" x14ac:dyDescent="0.2">
      <c r="A220" s="4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ht="15.75" customHeight="1" x14ac:dyDescent="0.2">
      <c r="A221" s="4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ht="15.75" customHeight="1" x14ac:dyDescent="0.2">
      <c r="A222" s="4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ht="15.75" customHeight="1" x14ac:dyDescent="0.2">
      <c r="A223" s="4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ht="15.75" customHeight="1" x14ac:dyDescent="0.2">
      <c r="A224" s="4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ht="15.75" customHeight="1" x14ac:dyDescent="0.2">
      <c r="A225" s="4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ht="15.75" customHeight="1" x14ac:dyDescent="0.2">
      <c r="A226" s="4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ht="15.75" customHeight="1" x14ac:dyDescent="0.2">
      <c r="A227" s="4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ht="15.75" customHeight="1" x14ac:dyDescent="0.2">
      <c r="A228" s="4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ht="15.75" customHeight="1" x14ac:dyDescent="0.2">
      <c r="A229" s="4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ht="15.75" customHeight="1" x14ac:dyDescent="0.2">
      <c r="A230" s="4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ht="15.75" customHeight="1" x14ac:dyDescent="0.2">
      <c r="A231" s="4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ht="15.75" customHeight="1" x14ac:dyDescent="0.2">
      <c r="A232" s="4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ht="15.75" customHeight="1" x14ac:dyDescent="0.2">
      <c r="A233" s="4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ht="15.75" customHeight="1" x14ac:dyDescent="0.2">
      <c r="A234" s="4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ht="15.75" customHeight="1" x14ac:dyDescent="0.2">
      <c r="A235" s="4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ht="15.75" customHeight="1" x14ac:dyDescent="0.2">
      <c r="A236" s="4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ht="15.75" customHeight="1" x14ac:dyDescent="0.2">
      <c r="A237" s="4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ht="15.75" customHeight="1" x14ac:dyDescent="0.2">
      <c r="A238" s="4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ht="15.75" customHeight="1" x14ac:dyDescent="0.2">
      <c r="A239" s="4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ht="15.75" customHeight="1" x14ac:dyDescent="0.2">
      <c r="A240" s="4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ht="15.75" customHeight="1" x14ac:dyDescent="0.2">
      <c r="A241" s="4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ht="15.75" customHeight="1" x14ac:dyDescent="0.2">
      <c r="A242" s="4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ht="15.75" customHeight="1" x14ac:dyDescent="0.2">
      <c r="A243" s="4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ht="15.75" customHeight="1" x14ac:dyDescent="0.2">
      <c r="A244" s="4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ht="15.75" customHeight="1" x14ac:dyDescent="0.2">
      <c r="A245" s="4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ht="15.75" customHeight="1" x14ac:dyDescent="0.2">
      <c r="A246" s="4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ht="15.75" customHeight="1" x14ac:dyDescent="0.2">
      <c r="A247" s="4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ht="15.75" customHeight="1" x14ac:dyDescent="0.2">
      <c r="A248" s="4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ht="15.75" customHeight="1" x14ac:dyDescent="0.2">
      <c r="A249" s="4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ht="15.75" customHeight="1" x14ac:dyDescent="0.2">
      <c r="A250" s="4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ht="15.75" customHeight="1" x14ac:dyDescent="0.2">
      <c r="A251" s="4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ht="15.75" customHeight="1" x14ac:dyDescent="0.2">
      <c r="A252" s="4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ht="15.75" customHeight="1" x14ac:dyDescent="0.2">
      <c r="A253" s="4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ht="15.75" customHeight="1" x14ac:dyDescent="0.2">
      <c r="A254" s="4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ht="15.75" customHeight="1" x14ac:dyDescent="0.2">
      <c r="A255" s="4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ht="15.75" customHeight="1" x14ac:dyDescent="0.2">
      <c r="A256" s="4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ht="15.75" customHeight="1" x14ac:dyDescent="0.2">
      <c r="A257" s="4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ht="15.75" customHeight="1" x14ac:dyDescent="0.2">
      <c r="A258" s="4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ht="15.75" customHeight="1" x14ac:dyDescent="0.2">
      <c r="A259" s="4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ht="15.75" customHeight="1" x14ac:dyDescent="0.2">
      <c r="A260" s="4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ht="15.75" customHeight="1" x14ac:dyDescent="0.2">
      <c r="A261" s="4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ht="15.75" customHeight="1" x14ac:dyDescent="0.2">
      <c r="A262" s="4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ht="15.75" customHeight="1" x14ac:dyDescent="0.2">
      <c r="A263" s="4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ht="15.75" customHeight="1" x14ac:dyDescent="0.2">
      <c r="A264" s="4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ht="15.75" customHeight="1" x14ac:dyDescent="0.2">
      <c r="A265" s="4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ht="15.75" customHeight="1" x14ac:dyDescent="0.2">
      <c r="A266" s="4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ht="15.75" customHeight="1" x14ac:dyDescent="0.2">
      <c r="A267" s="4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ht="15.75" customHeight="1" x14ac:dyDescent="0.2">
      <c r="A268" s="4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ht="15.75" customHeight="1" x14ac:dyDescent="0.2">
      <c r="A269" s="4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ht="15.75" customHeight="1" x14ac:dyDescent="0.2">
      <c r="A270" s="4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ht="15.75" customHeight="1" x14ac:dyDescent="0.2">
      <c r="A271" s="4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ht="15.75" customHeight="1" x14ac:dyDescent="0.2">
      <c r="A272" s="4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ht="15.75" customHeight="1" x14ac:dyDescent="0.2">
      <c r="A273" s="4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ht="15.75" customHeight="1" x14ac:dyDescent="0.2">
      <c r="A274" s="4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ht="15.75" customHeight="1" x14ac:dyDescent="0.2"/>
    <row r="276" spans="1:12" ht="15.75" customHeight="1" x14ac:dyDescent="0.2"/>
    <row r="277" spans="1:12" ht="15.75" customHeight="1" x14ac:dyDescent="0.2"/>
    <row r="278" spans="1:12" ht="15.75" customHeight="1" x14ac:dyDescent="0.2"/>
    <row r="279" spans="1:12" ht="15.75" customHeight="1" x14ac:dyDescent="0.2"/>
    <row r="280" spans="1:12" ht="15.75" customHeight="1" x14ac:dyDescent="0.2"/>
    <row r="281" spans="1:12" ht="15.75" customHeight="1" x14ac:dyDescent="0.2"/>
    <row r="282" spans="1:12" ht="15.75" customHeight="1" x14ac:dyDescent="0.2"/>
    <row r="283" spans="1:12" ht="15.75" customHeight="1" x14ac:dyDescent="0.2"/>
    <row r="284" spans="1:12" ht="15.75" customHeight="1" x14ac:dyDescent="0.2"/>
    <row r="285" spans="1:12" ht="15.75" customHeight="1" x14ac:dyDescent="0.2"/>
    <row r="286" spans="1:12" ht="15.75" customHeight="1" x14ac:dyDescent="0.2"/>
    <row r="287" spans="1:12" ht="15.75" customHeight="1" x14ac:dyDescent="0.2"/>
    <row r="288" spans="1:12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autoFilter ref="B5:U74" xr:uid="{00000000-0001-0000-0000-000000000000}"/>
  <pageMargins left="0.7" right="0.7" top="0.75" bottom="0.75" header="0" footer="0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W1004"/>
  <sheetViews>
    <sheetView zoomScale="55" zoomScaleNormal="55" workbookViewId="0">
      <selection activeCell="W19" sqref="W19"/>
    </sheetView>
  </sheetViews>
  <sheetFormatPr defaultColWidth="14.42578125" defaultRowHeight="15" customHeight="1" outlineLevelRow="1" x14ac:dyDescent="0.2"/>
  <cols>
    <col min="1" max="1" width="3.42578125" customWidth="1"/>
    <col min="2" max="2" width="44.42578125" customWidth="1"/>
    <col min="3" max="15" width="8.28515625" customWidth="1"/>
    <col min="16" max="16" width="8.140625" customWidth="1"/>
    <col min="17" max="17" width="9.28515625" bestFit="1" customWidth="1"/>
    <col min="18" max="22" width="8.42578125" customWidth="1"/>
  </cols>
  <sheetData>
    <row r="1" spans="1:23" ht="15.75" customHeight="1" x14ac:dyDescent="0.25">
      <c r="A1" s="1" t="s">
        <v>0</v>
      </c>
      <c r="C1" s="2"/>
    </row>
    <row r="2" spans="1:23" ht="15.75" customHeight="1" x14ac:dyDescent="0.25">
      <c r="A2" s="3" t="s">
        <v>39</v>
      </c>
      <c r="C2" s="2"/>
    </row>
    <row r="3" spans="1:23" ht="15.75" customHeight="1" x14ac:dyDescent="0.2">
      <c r="A3" s="4"/>
      <c r="C3" s="2"/>
    </row>
    <row r="4" spans="1:23" ht="15.75" customHeight="1" x14ac:dyDescent="0.25">
      <c r="A4" s="3" t="s">
        <v>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23" ht="15.75" customHeight="1" x14ac:dyDescent="0.2">
      <c r="A5" s="4" t="s">
        <v>3</v>
      </c>
      <c r="B5" s="5"/>
      <c r="C5" s="5">
        <v>42185</v>
      </c>
      <c r="D5" s="5">
        <v>42369</v>
      </c>
      <c r="E5" s="5">
        <v>42551</v>
      </c>
      <c r="F5" s="5">
        <v>42735</v>
      </c>
      <c r="G5" s="5">
        <v>42916</v>
      </c>
      <c r="H5" s="5">
        <v>43100</v>
      </c>
      <c r="I5" s="5">
        <v>43281</v>
      </c>
      <c r="J5" s="5">
        <v>43465</v>
      </c>
      <c r="K5" s="5">
        <v>43646</v>
      </c>
      <c r="L5" s="5">
        <v>43830</v>
      </c>
      <c r="M5" s="5">
        <v>44012</v>
      </c>
      <c r="N5" s="5">
        <v>44185</v>
      </c>
      <c r="O5" s="5">
        <f t="shared" ref="O5:V5" si="0">EOMONTH(N5,6)</f>
        <v>44377</v>
      </c>
      <c r="P5" s="5">
        <f t="shared" si="0"/>
        <v>44561</v>
      </c>
      <c r="Q5" s="5">
        <f t="shared" si="0"/>
        <v>44742</v>
      </c>
      <c r="R5" s="5">
        <f t="shared" si="0"/>
        <v>44926</v>
      </c>
      <c r="S5" s="5">
        <f t="shared" si="0"/>
        <v>45107</v>
      </c>
      <c r="T5" s="5">
        <f t="shared" si="0"/>
        <v>45291</v>
      </c>
      <c r="U5" s="5">
        <f t="shared" si="0"/>
        <v>45473</v>
      </c>
      <c r="V5" s="5">
        <f t="shared" si="0"/>
        <v>45657</v>
      </c>
    </row>
    <row r="6" spans="1:23" ht="15.75" customHeight="1" x14ac:dyDescent="0.2">
      <c r="A6" s="4"/>
      <c r="B6" s="2" t="s">
        <v>30</v>
      </c>
      <c r="C6" s="2">
        <v>2052</v>
      </c>
      <c r="D6" s="2">
        <v>2652</v>
      </c>
      <c r="E6" s="2">
        <v>3600</v>
      </c>
      <c r="F6" s="2">
        <v>6516</v>
      </c>
      <c r="G6" s="2">
        <v>6480</v>
      </c>
      <c r="H6" s="2">
        <v>8520</v>
      </c>
      <c r="I6" s="2">
        <v>10536</v>
      </c>
      <c r="J6" s="6">
        <v>12948</v>
      </c>
      <c r="K6" s="6">
        <v>16296</v>
      </c>
      <c r="L6" s="6">
        <v>20544</v>
      </c>
      <c r="M6" s="6">
        <v>23556</v>
      </c>
      <c r="N6" s="6">
        <v>25896</v>
      </c>
      <c r="O6" s="6">
        <v>28560</v>
      </c>
      <c r="P6" s="6">
        <v>34584</v>
      </c>
      <c r="Q6" s="6">
        <v>39492</v>
      </c>
      <c r="R6" s="6">
        <v>40704</v>
      </c>
      <c r="S6" s="6">
        <v>49455.828000000009</v>
      </c>
      <c r="T6" s="6">
        <v>52061.088000000003</v>
      </c>
      <c r="U6" s="6">
        <f>4580353*12/1000</f>
        <v>54964.235999999997</v>
      </c>
      <c r="V6" s="6">
        <v>59222</v>
      </c>
      <c r="W6" s="8"/>
    </row>
    <row r="7" spans="1:23" ht="15.75" customHeight="1" x14ac:dyDescent="0.2">
      <c r="A7" s="4"/>
      <c r="B7" s="2" t="s">
        <v>5</v>
      </c>
      <c r="C7" s="2"/>
      <c r="D7" s="2"/>
      <c r="E7" s="2"/>
      <c r="F7" s="2"/>
      <c r="G7" s="2"/>
      <c r="H7" s="2"/>
      <c r="I7" s="2"/>
      <c r="J7" s="6"/>
      <c r="K7" s="6"/>
      <c r="L7" s="6"/>
      <c r="M7" s="6"/>
      <c r="N7" s="8">
        <v>2340</v>
      </c>
      <c r="O7" s="8">
        <v>2524</v>
      </c>
      <c r="P7" s="8">
        <v>2748</v>
      </c>
      <c r="Q7" s="8">
        <v>2977</v>
      </c>
      <c r="R7" s="8">
        <v>3043</v>
      </c>
      <c r="S7" s="8">
        <v>3121</v>
      </c>
      <c r="T7" s="8">
        <v>3173</v>
      </c>
      <c r="U7" s="8">
        <v>3228</v>
      </c>
      <c r="V7" s="8">
        <v>3374</v>
      </c>
      <c r="W7" s="8"/>
    </row>
    <row r="8" spans="1:23" ht="15.75" customHeight="1" x14ac:dyDescent="0.2">
      <c r="A8" s="4"/>
      <c r="B8" s="2" t="s">
        <v>7</v>
      </c>
      <c r="C8" s="2"/>
      <c r="D8" s="2"/>
      <c r="E8" s="2"/>
      <c r="F8" s="2"/>
      <c r="G8" s="2"/>
      <c r="H8" s="2"/>
      <c r="I8" s="2"/>
      <c r="J8" s="6"/>
      <c r="K8" s="6"/>
      <c r="L8" s="6"/>
      <c r="M8" s="6"/>
      <c r="N8" s="8">
        <v>6871</v>
      </c>
      <c r="O8" s="8">
        <v>7446</v>
      </c>
      <c r="P8" s="8">
        <v>8370</v>
      </c>
      <c r="Q8" s="8">
        <v>9151</v>
      </c>
      <c r="R8" s="8">
        <v>9612</v>
      </c>
      <c r="S8" s="8">
        <v>10090</v>
      </c>
      <c r="T8" s="8">
        <v>10505</v>
      </c>
      <c r="U8" s="8">
        <f>3228+7286+71+321+53</f>
        <v>10959</v>
      </c>
      <c r="V8" s="8">
        <v>11412</v>
      </c>
      <c r="W8" s="8"/>
    </row>
    <row r="9" spans="1:23" ht="15.75" customHeight="1" x14ac:dyDescent="0.2">
      <c r="A9" s="4"/>
      <c r="B9" s="2" t="s">
        <v>8</v>
      </c>
      <c r="C9" s="2">
        <v>36</v>
      </c>
      <c r="D9" s="2">
        <v>34</v>
      </c>
      <c r="E9" s="2">
        <v>40</v>
      </c>
      <c r="F9" s="2">
        <v>45</v>
      </c>
      <c r="G9" s="2">
        <v>47</v>
      </c>
      <c r="H9" s="2">
        <v>52</v>
      </c>
      <c r="I9" s="2">
        <v>59</v>
      </c>
      <c r="J9" s="2">
        <v>68</v>
      </c>
      <c r="K9" s="2">
        <v>71</v>
      </c>
      <c r="L9" s="2">
        <v>79</v>
      </c>
      <c r="M9" s="2">
        <v>87</v>
      </c>
      <c r="N9" s="2">
        <v>97</v>
      </c>
      <c r="O9" s="2">
        <v>105</v>
      </c>
      <c r="P9" s="2">
        <v>106</v>
      </c>
      <c r="Q9" s="2">
        <v>108</v>
      </c>
      <c r="R9" s="2">
        <v>108</v>
      </c>
      <c r="S9" s="2">
        <v>100</v>
      </c>
      <c r="T9" s="2">
        <v>104</v>
      </c>
      <c r="U9" s="2">
        <v>109</v>
      </c>
      <c r="V9" s="2">
        <v>111</v>
      </c>
      <c r="W9" s="8"/>
    </row>
    <row r="10" spans="1:23" ht="15.75" customHeight="1" x14ac:dyDescent="0.2">
      <c r="A10" s="4"/>
      <c r="B10" s="2" t="s">
        <v>9</v>
      </c>
      <c r="C10" s="2"/>
      <c r="D10" s="2"/>
      <c r="E10" s="2"/>
      <c r="F10" s="2"/>
      <c r="G10" s="2"/>
      <c r="H10" s="2"/>
      <c r="I10" s="2"/>
      <c r="J10" s="2">
        <v>78</v>
      </c>
      <c r="K10" s="2">
        <v>81</v>
      </c>
      <c r="L10" s="2">
        <v>93</v>
      </c>
      <c r="M10" s="2">
        <v>114</v>
      </c>
      <c r="N10" s="2">
        <v>124</v>
      </c>
      <c r="O10" s="2">
        <v>136</v>
      </c>
      <c r="P10" s="2">
        <v>138</v>
      </c>
      <c r="Q10" s="2">
        <v>144</v>
      </c>
      <c r="R10" s="2">
        <v>145</v>
      </c>
      <c r="S10" s="2">
        <v>138</v>
      </c>
      <c r="T10" s="2">
        <v>146</v>
      </c>
      <c r="U10" s="2">
        <v>148</v>
      </c>
      <c r="V10" s="2">
        <v>163</v>
      </c>
      <c r="W10" s="8"/>
    </row>
    <row r="11" spans="1:23" ht="15.75" customHeight="1" x14ac:dyDescent="0.2">
      <c r="A11" s="4"/>
      <c r="B11" s="2" t="s">
        <v>40</v>
      </c>
      <c r="C11" s="2"/>
      <c r="D11" s="2"/>
      <c r="E11" s="2"/>
      <c r="F11" s="2"/>
      <c r="G11" s="2"/>
      <c r="H11" s="2"/>
      <c r="I11" s="2"/>
      <c r="J11" s="6"/>
      <c r="K11" s="6"/>
      <c r="L11" s="6"/>
      <c r="M11" s="6"/>
      <c r="N11">
        <v>769.00000000000011</v>
      </c>
      <c r="O11">
        <v>804.00000000000057</v>
      </c>
      <c r="P11">
        <v>849.00000000000045</v>
      </c>
      <c r="Q11">
        <v>888.00000000000102</v>
      </c>
      <c r="R11">
        <v>902.00000000000102</v>
      </c>
      <c r="S11">
        <v>935</v>
      </c>
      <c r="T11">
        <v>956.0000000000008</v>
      </c>
      <c r="U11">
        <v>947</v>
      </c>
      <c r="V11">
        <v>976</v>
      </c>
      <c r="W11" s="8"/>
    </row>
    <row r="12" spans="1:23" ht="15.75" customHeight="1" x14ac:dyDescent="0.2">
      <c r="A12" s="4"/>
      <c r="B12" s="2" t="s">
        <v>14</v>
      </c>
      <c r="C12" s="2">
        <v>4</v>
      </c>
      <c r="D12" s="2">
        <v>4</v>
      </c>
      <c r="E12" s="2">
        <v>4</v>
      </c>
      <c r="F12" s="2">
        <v>4</v>
      </c>
      <c r="G12" s="2">
        <v>4</v>
      </c>
      <c r="H12" s="2">
        <v>4</v>
      </c>
      <c r="I12" s="2">
        <v>4</v>
      </c>
      <c r="J12" s="2">
        <v>4</v>
      </c>
      <c r="K12" s="2">
        <v>4</v>
      </c>
      <c r="L12" s="2">
        <v>5</v>
      </c>
      <c r="M12" s="2">
        <v>5</v>
      </c>
      <c r="N12" s="2">
        <v>5</v>
      </c>
      <c r="O12" s="2">
        <v>5</v>
      </c>
      <c r="P12" s="2">
        <v>5</v>
      </c>
      <c r="Q12" s="2">
        <v>5</v>
      </c>
      <c r="R12" s="2">
        <v>5</v>
      </c>
      <c r="S12" s="2">
        <v>5</v>
      </c>
      <c r="T12" s="2">
        <v>5</v>
      </c>
      <c r="U12" s="2">
        <v>5</v>
      </c>
      <c r="V12" s="2">
        <v>5</v>
      </c>
      <c r="W12" s="8"/>
    </row>
    <row r="13" spans="1:23" ht="15.75" customHeight="1" x14ac:dyDescent="0.2">
      <c r="A13" s="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23" ht="15.75" customHeight="1" x14ac:dyDescent="0.2">
      <c r="A14" s="4" t="s">
        <v>15</v>
      </c>
      <c r="B14" s="2"/>
      <c r="C14" s="5">
        <f t="shared" ref="C14:V14" si="1">C$5</f>
        <v>42185</v>
      </c>
      <c r="D14" s="5">
        <f t="shared" si="1"/>
        <v>42369</v>
      </c>
      <c r="E14" s="5">
        <f t="shared" si="1"/>
        <v>42551</v>
      </c>
      <c r="F14" s="5">
        <f t="shared" si="1"/>
        <v>42735</v>
      </c>
      <c r="G14" s="5">
        <f t="shared" si="1"/>
        <v>42916</v>
      </c>
      <c r="H14" s="5">
        <f t="shared" si="1"/>
        <v>43100</v>
      </c>
      <c r="I14" s="5">
        <f t="shared" si="1"/>
        <v>43281</v>
      </c>
      <c r="J14" s="5">
        <f t="shared" si="1"/>
        <v>43465</v>
      </c>
      <c r="K14" s="5">
        <f t="shared" si="1"/>
        <v>43646</v>
      </c>
      <c r="L14" s="5">
        <f t="shared" si="1"/>
        <v>43830</v>
      </c>
      <c r="M14" s="5">
        <f t="shared" si="1"/>
        <v>44012</v>
      </c>
      <c r="N14" s="5">
        <f t="shared" si="1"/>
        <v>44185</v>
      </c>
      <c r="O14" s="5">
        <f t="shared" si="1"/>
        <v>44377</v>
      </c>
      <c r="P14" s="5">
        <f t="shared" si="1"/>
        <v>44561</v>
      </c>
      <c r="Q14" s="5">
        <f t="shared" si="1"/>
        <v>44742</v>
      </c>
      <c r="R14" s="5">
        <f t="shared" si="1"/>
        <v>44926</v>
      </c>
      <c r="S14" s="5">
        <f t="shared" si="1"/>
        <v>45107</v>
      </c>
      <c r="T14" s="5">
        <f t="shared" si="1"/>
        <v>45291</v>
      </c>
      <c r="U14" s="5">
        <f t="shared" si="1"/>
        <v>45473</v>
      </c>
      <c r="V14" s="5">
        <f t="shared" si="1"/>
        <v>45657</v>
      </c>
    </row>
    <row r="15" spans="1:23" ht="15.75" customHeight="1" x14ac:dyDescent="0.2">
      <c r="A15" s="4"/>
      <c r="B15" s="2" t="s">
        <v>4</v>
      </c>
      <c r="C15" s="6">
        <f>C6/12</f>
        <v>171</v>
      </c>
      <c r="D15" s="6">
        <f t="shared" ref="D15:S15" si="2">D6/12</f>
        <v>221</v>
      </c>
      <c r="E15" s="6">
        <f t="shared" si="2"/>
        <v>300</v>
      </c>
      <c r="F15" s="6">
        <f t="shared" si="2"/>
        <v>543</v>
      </c>
      <c r="G15" s="6">
        <f t="shared" si="2"/>
        <v>540</v>
      </c>
      <c r="H15" s="6">
        <f t="shared" si="2"/>
        <v>710</v>
      </c>
      <c r="I15" s="6">
        <f t="shared" si="2"/>
        <v>878</v>
      </c>
      <c r="J15" s="6">
        <f t="shared" si="2"/>
        <v>1079</v>
      </c>
      <c r="K15" s="6">
        <f t="shared" si="2"/>
        <v>1358</v>
      </c>
      <c r="L15" s="6">
        <f t="shared" si="2"/>
        <v>1712</v>
      </c>
      <c r="M15" s="6">
        <f t="shared" si="2"/>
        <v>1963</v>
      </c>
      <c r="N15" s="6">
        <f t="shared" si="2"/>
        <v>2158</v>
      </c>
      <c r="O15" s="6">
        <f t="shared" si="2"/>
        <v>2380</v>
      </c>
      <c r="P15" s="6">
        <f t="shared" si="2"/>
        <v>2882</v>
      </c>
      <c r="Q15" s="6">
        <f t="shared" si="2"/>
        <v>3291</v>
      </c>
      <c r="R15" s="6">
        <f t="shared" si="2"/>
        <v>3392</v>
      </c>
      <c r="S15" s="6">
        <f t="shared" si="2"/>
        <v>4121.3190000000004</v>
      </c>
      <c r="T15" s="6">
        <f t="shared" ref="T15:U15" si="3">T6/12</f>
        <v>4338.424</v>
      </c>
      <c r="U15" s="6">
        <f t="shared" si="3"/>
        <v>4580.3530000000001</v>
      </c>
      <c r="V15" s="6">
        <f t="shared" ref="V15" si="4">V6/12</f>
        <v>4935.166666666667</v>
      </c>
    </row>
    <row r="16" spans="1:23" ht="15.75" customHeight="1" x14ac:dyDescent="0.2">
      <c r="A16" s="4"/>
      <c r="B16" s="2" t="s">
        <v>31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>
        <f t="shared" ref="N16" si="5">IFERROR(N6/N7*1000,"-")</f>
        <v>11066.666666666666</v>
      </c>
      <c r="O16" s="6">
        <f t="shared" ref="O16:P16" si="6">IFERROR(O6/O7*1000,"-")</f>
        <v>11315.372424722662</v>
      </c>
      <c r="P16" s="6">
        <f t="shared" si="6"/>
        <v>12585.152838427948</v>
      </c>
      <c r="Q16" s="6">
        <f t="shared" ref="Q16:R16" si="7">IFERROR(Q6/Q7*1000,"-")</f>
        <v>13265.703728585824</v>
      </c>
      <c r="R16" s="6">
        <f t="shared" si="7"/>
        <v>13376.27341439369</v>
      </c>
      <c r="S16" s="6">
        <f t="shared" ref="S16:T16" si="8">IFERROR(S6/S7*1000,"-")</f>
        <v>15846.148029477734</v>
      </c>
      <c r="T16" s="6">
        <f t="shared" si="8"/>
        <v>16407.528521903561</v>
      </c>
      <c r="U16" s="6">
        <f t="shared" ref="U16:V16" si="9">IFERROR(U6/U7*1000,"-")</f>
        <v>17027.334572490705</v>
      </c>
      <c r="V16" s="6">
        <f t="shared" si="9"/>
        <v>17552.459988144637</v>
      </c>
    </row>
    <row r="17" spans="1:22" ht="15.75" customHeight="1" x14ac:dyDescent="0.2">
      <c r="A17" s="4"/>
      <c r="B17" s="2" t="s">
        <v>32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>
        <f t="shared" ref="N17" si="10">IFERROR(N6/N8*1000,"-")</f>
        <v>3768.8837141609665</v>
      </c>
      <c r="O17" s="6">
        <f t="shared" ref="O17:P17" si="11">IFERROR(O6/O8*1000,"-")</f>
        <v>3835.6164383561641</v>
      </c>
      <c r="P17" s="6">
        <f t="shared" si="11"/>
        <v>4131.8996415770607</v>
      </c>
      <c r="Q17" s="6">
        <f t="shared" ref="Q17:R17" si="12">IFERROR(Q6/Q8*1000,"-")</f>
        <v>4315.5939241612941</v>
      </c>
      <c r="R17" s="6">
        <f t="shared" si="12"/>
        <v>4234.7066167290886</v>
      </c>
      <c r="S17" s="6">
        <f t="shared" ref="S17:T17" si="13">IFERROR(S6/S8*1000,"-")</f>
        <v>4901.4695738354822</v>
      </c>
      <c r="T17" s="6">
        <f t="shared" si="13"/>
        <v>4955.8389338410288</v>
      </c>
      <c r="U17" s="6">
        <f t="shared" ref="U17:V17" si="14">IFERROR(U6/U8*1000,"-")</f>
        <v>5015.4426498768125</v>
      </c>
      <c r="V17" s="6">
        <f t="shared" si="14"/>
        <v>5189.4497020679983</v>
      </c>
    </row>
    <row r="18" spans="1:22" ht="15.75" customHeight="1" x14ac:dyDescent="0.2">
      <c r="A18" s="4"/>
      <c r="B18" s="2" t="s">
        <v>33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>
        <f t="shared" ref="N18" si="15">IFERROR(N6/N11*1000,"-")</f>
        <v>33674.902470741217</v>
      </c>
      <c r="O18" s="6">
        <f t="shared" ref="O18:P18" si="16">IFERROR(O6/O11*1000,"-")</f>
        <v>35522.388059701472</v>
      </c>
      <c r="P18" s="6">
        <f t="shared" si="16"/>
        <v>40734.98233215545</v>
      </c>
      <c r="Q18" s="6">
        <f t="shared" ref="Q18:R18" si="17">IFERROR(Q6/Q11*1000,"-")</f>
        <v>44472.972972972915</v>
      </c>
      <c r="R18" s="6">
        <f t="shared" si="17"/>
        <v>45126.385809312589</v>
      </c>
      <c r="S18" s="6">
        <f t="shared" ref="S18:T18" si="18">IFERROR(S6/S11*1000,"-")</f>
        <v>52893.933689839578</v>
      </c>
      <c r="T18" s="6">
        <f t="shared" si="18"/>
        <v>54457.205020920461</v>
      </c>
      <c r="U18" s="6">
        <f t="shared" ref="U18:V18" si="19">IFERROR(U6/U11*1000,"-")</f>
        <v>58040.37592397043</v>
      </c>
      <c r="V18" s="6">
        <f t="shared" si="19"/>
        <v>60678.278688524595</v>
      </c>
    </row>
    <row r="19" spans="1:22" ht="15.75" customHeight="1" x14ac:dyDescent="0.2">
      <c r="A19" s="4"/>
      <c r="B19" s="2" t="s">
        <v>16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>
        <f t="shared" ref="N19" si="20">IFERROR(N7/N9,"-")</f>
        <v>24.123711340206185</v>
      </c>
      <c r="O19" s="9">
        <f t="shared" ref="O19:P19" si="21">IFERROR(O7/O9,"-")</f>
        <v>24.038095238095238</v>
      </c>
      <c r="P19" s="9">
        <f t="shared" si="21"/>
        <v>25.924528301886792</v>
      </c>
      <c r="Q19" s="9">
        <f t="shared" ref="Q19:R19" si="22">IFERROR(Q7/Q9,"-")</f>
        <v>27.564814814814813</v>
      </c>
      <c r="R19" s="9">
        <f t="shared" si="22"/>
        <v>28.175925925925927</v>
      </c>
      <c r="S19" s="9">
        <f t="shared" ref="S19:T19" si="23">IFERROR(S7/S9,"-")</f>
        <v>31.21</v>
      </c>
      <c r="T19" s="9">
        <f t="shared" si="23"/>
        <v>30.509615384615383</v>
      </c>
      <c r="U19" s="9">
        <f t="shared" ref="U19:V19" si="24">IFERROR(U7/U9,"-")</f>
        <v>29.61467889908257</v>
      </c>
      <c r="V19" s="9">
        <f t="shared" si="24"/>
        <v>30.396396396396398</v>
      </c>
    </row>
    <row r="20" spans="1:22" ht="15.75" customHeight="1" x14ac:dyDescent="0.2">
      <c r="A20" s="4"/>
      <c r="B20" s="2" t="s">
        <v>17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>
        <f t="shared" ref="N20" si="25">IFERROR(N7/N11,"-")</f>
        <v>3.042912873862158</v>
      </c>
      <c r="O20" s="9">
        <f t="shared" ref="O20:P20" si="26">IFERROR(O7/O11,"-")</f>
        <v>3.1393034825870623</v>
      </c>
      <c r="P20" s="9">
        <f t="shared" si="26"/>
        <v>3.236749116607772</v>
      </c>
      <c r="Q20" s="9">
        <f t="shared" ref="Q20:R20" si="27">IFERROR(Q7/Q11,"-")</f>
        <v>3.3524774774774735</v>
      </c>
      <c r="R20" s="9">
        <f t="shared" si="27"/>
        <v>3.3736141906873578</v>
      </c>
      <c r="S20" s="9">
        <f t="shared" ref="S20:T20" si="28">IFERROR(S7/S11,"-")</f>
        <v>3.3379679144385026</v>
      </c>
      <c r="T20" s="9">
        <f t="shared" si="28"/>
        <v>3.3190376569037627</v>
      </c>
      <c r="U20" s="9">
        <f t="shared" ref="U20:V20" si="29">IFERROR(U7/U11,"-")</f>
        <v>3.4086589229144666</v>
      </c>
      <c r="V20" s="9">
        <f t="shared" si="29"/>
        <v>3.456967213114754</v>
      </c>
    </row>
    <row r="21" spans="1:22" ht="15.75" customHeight="1" x14ac:dyDescent="0.2">
      <c r="A21" s="4"/>
      <c r="B21" s="2" t="s">
        <v>18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>
        <f t="shared" ref="N21" si="30">IFERROR(N8/N11,"-")</f>
        <v>8.9349804941482436</v>
      </c>
      <c r="O21" s="9">
        <f t="shared" ref="O21:P21" si="31">IFERROR(O8/O11,"-")</f>
        <v>9.2611940298507403</v>
      </c>
      <c r="P21" s="9">
        <f t="shared" si="31"/>
        <v>9.8586572438162499</v>
      </c>
      <c r="Q21" s="9">
        <f t="shared" ref="Q21:R21" si="32">IFERROR(Q8/Q11,"-")</f>
        <v>10.305180180180168</v>
      </c>
      <c r="R21" s="9">
        <f t="shared" si="32"/>
        <v>10.656319290465619</v>
      </c>
      <c r="S21" s="9">
        <f t="shared" ref="S21:T21" si="33">IFERROR(S8/S11,"-")</f>
        <v>10.791443850267379</v>
      </c>
      <c r="T21" s="9">
        <f t="shared" si="33"/>
        <v>10.988493723849363</v>
      </c>
      <c r="U21" s="9">
        <f t="shared" ref="U21:V21" si="34">IFERROR(U8/U11,"-")</f>
        <v>11.57233368532207</v>
      </c>
      <c r="V21" s="9">
        <f t="shared" si="34"/>
        <v>11.692622950819672</v>
      </c>
    </row>
    <row r="22" spans="1:22" ht="15.75" customHeight="1" x14ac:dyDescent="0.2">
      <c r="A22" s="4"/>
      <c r="B22" s="2" t="s">
        <v>19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f t="shared" ref="N22" si="35">IFERROR(N8/N7,"-")</f>
        <v>2.9363247863247861</v>
      </c>
      <c r="O22" s="9">
        <f t="shared" ref="O22:P22" si="36">IFERROR(O8/O7,"-")</f>
        <v>2.9500792393026942</v>
      </c>
      <c r="P22" s="9">
        <f t="shared" si="36"/>
        <v>3.0458515283842793</v>
      </c>
      <c r="Q22" s="9">
        <f t="shared" ref="Q22:R22" si="37">IFERROR(Q8/Q7,"-")</f>
        <v>3.0738998992274102</v>
      </c>
      <c r="R22" s="9">
        <f t="shared" si="37"/>
        <v>3.1587249424909629</v>
      </c>
      <c r="S22" s="9">
        <f t="shared" ref="S22:T22" si="38">IFERROR(S8/S7,"-")</f>
        <v>3.2329381608458827</v>
      </c>
      <c r="T22" s="9">
        <f t="shared" si="38"/>
        <v>3.310746927198235</v>
      </c>
      <c r="U22" s="9">
        <f t="shared" ref="U22:V22" si="39">IFERROR(U8/U7,"-")</f>
        <v>3.3949814126394053</v>
      </c>
      <c r="V22" s="9">
        <f t="shared" si="39"/>
        <v>3.3823355068168346</v>
      </c>
    </row>
    <row r="23" spans="1:22" ht="15.75" customHeight="1" outlineLevel="1" x14ac:dyDescent="0.2">
      <c r="A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22" ht="15.75" customHeight="1" outlineLevel="1" x14ac:dyDescent="0.2">
      <c r="A24" s="4" t="s">
        <v>20</v>
      </c>
      <c r="B24" s="2"/>
      <c r="C24" s="5">
        <f t="shared" ref="C24:V24" si="40">C$5</f>
        <v>42185</v>
      </c>
      <c r="D24" s="5">
        <f t="shared" si="40"/>
        <v>42369</v>
      </c>
      <c r="E24" s="5">
        <f t="shared" si="40"/>
        <v>42551</v>
      </c>
      <c r="F24" s="5">
        <f t="shared" si="40"/>
        <v>42735</v>
      </c>
      <c r="G24" s="5">
        <f t="shared" si="40"/>
        <v>42916</v>
      </c>
      <c r="H24" s="5">
        <f t="shared" si="40"/>
        <v>43100</v>
      </c>
      <c r="I24" s="5">
        <f t="shared" si="40"/>
        <v>43281</v>
      </c>
      <c r="J24" s="5">
        <f t="shared" si="40"/>
        <v>43465</v>
      </c>
      <c r="K24" s="5">
        <f t="shared" si="40"/>
        <v>43646</v>
      </c>
      <c r="L24" s="5">
        <f t="shared" si="40"/>
        <v>43830</v>
      </c>
      <c r="M24" s="5">
        <f t="shared" si="40"/>
        <v>44012</v>
      </c>
      <c r="N24" s="5">
        <f t="shared" si="40"/>
        <v>44185</v>
      </c>
      <c r="O24" s="5">
        <f t="shared" si="40"/>
        <v>44377</v>
      </c>
      <c r="P24" s="5">
        <f t="shared" si="40"/>
        <v>44561</v>
      </c>
      <c r="Q24" s="5">
        <f t="shared" si="40"/>
        <v>44742</v>
      </c>
      <c r="R24" s="5">
        <f t="shared" si="40"/>
        <v>44926</v>
      </c>
      <c r="S24" s="5">
        <f t="shared" si="40"/>
        <v>45107</v>
      </c>
      <c r="T24" s="5">
        <f t="shared" si="40"/>
        <v>45291</v>
      </c>
      <c r="U24" s="5">
        <f t="shared" si="40"/>
        <v>45473</v>
      </c>
      <c r="V24" s="5">
        <f t="shared" si="40"/>
        <v>45657</v>
      </c>
    </row>
    <row r="25" spans="1:22" ht="15.75" customHeight="1" outlineLevel="1" x14ac:dyDescent="0.2">
      <c r="A25" s="4"/>
      <c r="B25" s="2" t="s">
        <v>30</v>
      </c>
      <c r="C25" s="2"/>
      <c r="D25" s="2">
        <f t="shared" ref="D25:V25" si="41">D6-C6</f>
        <v>600</v>
      </c>
      <c r="E25" s="2">
        <f t="shared" si="41"/>
        <v>948</v>
      </c>
      <c r="F25" s="2">
        <f t="shared" si="41"/>
        <v>2916</v>
      </c>
      <c r="G25" s="2">
        <f t="shared" si="41"/>
        <v>-36</v>
      </c>
      <c r="H25" s="2">
        <f t="shared" si="41"/>
        <v>2040</v>
      </c>
      <c r="I25" s="2">
        <f t="shared" si="41"/>
        <v>2016</v>
      </c>
      <c r="J25" s="6">
        <f t="shared" si="41"/>
        <v>2412</v>
      </c>
      <c r="K25" s="6">
        <f t="shared" si="41"/>
        <v>3348</v>
      </c>
      <c r="L25" s="6">
        <f t="shared" si="41"/>
        <v>4248</v>
      </c>
      <c r="M25" s="6">
        <f t="shared" si="41"/>
        <v>3012</v>
      </c>
      <c r="N25" s="6">
        <f t="shared" si="41"/>
        <v>2340</v>
      </c>
      <c r="O25" s="6">
        <f t="shared" si="41"/>
        <v>2664</v>
      </c>
      <c r="P25" s="6">
        <f t="shared" si="41"/>
        <v>6024</v>
      </c>
      <c r="Q25" s="6">
        <f t="shared" si="41"/>
        <v>4908</v>
      </c>
      <c r="R25" s="6">
        <f t="shared" si="41"/>
        <v>1212</v>
      </c>
      <c r="S25" s="6">
        <f t="shared" si="41"/>
        <v>8751.8280000000086</v>
      </c>
      <c r="T25" s="6">
        <f t="shared" si="41"/>
        <v>2605.2599999999948</v>
      </c>
      <c r="U25" s="6">
        <f t="shared" si="41"/>
        <v>2903.1479999999938</v>
      </c>
      <c r="V25" s="6">
        <f t="shared" si="41"/>
        <v>4257.7640000000029</v>
      </c>
    </row>
    <row r="26" spans="1:22" ht="15.75" customHeight="1" outlineLevel="1" x14ac:dyDescent="0.2">
      <c r="A26" s="4"/>
      <c r="B26" s="2" t="s">
        <v>5</v>
      </c>
      <c r="C26" s="2"/>
      <c r="D26" s="2"/>
      <c r="E26" s="2"/>
      <c r="F26" s="2"/>
      <c r="G26" s="2"/>
      <c r="H26" s="2"/>
      <c r="I26" s="2"/>
      <c r="J26" s="6"/>
      <c r="K26" s="6"/>
      <c r="L26" s="6"/>
      <c r="M26" s="6"/>
      <c r="N26" s="6"/>
      <c r="O26" s="6">
        <f t="shared" ref="O26:V26" si="42">O7-N7</f>
        <v>184</v>
      </c>
      <c r="P26" s="6">
        <f t="shared" si="42"/>
        <v>224</v>
      </c>
      <c r="Q26" s="6">
        <f t="shared" si="42"/>
        <v>229</v>
      </c>
      <c r="R26" s="6">
        <f t="shared" si="42"/>
        <v>66</v>
      </c>
      <c r="S26" s="6">
        <f t="shared" si="42"/>
        <v>78</v>
      </c>
      <c r="T26" s="6">
        <f t="shared" si="42"/>
        <v>52</v>
      </c>
      <c r="U26" s="6">
        <f t="shared" si="42"/>
        <v>55</v>
      </c>
      <c r="V26" s="6">
        <f t="shared" si="42"/>
        <v>146</v>
      </c>
    </row>
    <row r="27" spans="1:22" ht="15.75" customHeight="1" outlineLevel="1" x14ac:dyDescent="0.2">
      <c r="A27" s="4"/>
      <c r="B27" s="2" t="s">
        <v>7</v>
      </c>
      <c r="C27" s="2"/>
      <c r="D27" s="2"/>
      <c r="E27" s="2"/>
      <c r="F27" s="2"/>
      <c r="G27" s="2"/>
      <c r="H27" s="2"/>
      <c r="I27" s="2"/>
      <c r="J27" s="6"/>
      <c r="K27" s="6"/>
      <c r="L27" s="6"/>
      <c r="M27" s="6"/>
      <c r="N27" s="6"/>
      <c r="O27" s="6">
        <f t="shared" ref="O27:V27" si="43">O8-N8</f>
        <v>575</v>
      </c>
      <c r="P27" s="6">
        <f t="shared" si="43"/>
        <v>924</v>
      </c>
      <c r="Q27" s="6">
        <f t="shared" si="43"/>
        <v>781</v>
      </c>
      <c r="R27" s="6">
        <f t="shared" si="43"/>
        <v>461</v>
      </c>
      <c r="S27" s="6">
        <f t="shared" si="43"/>
        <v>478</v>
      </c>
      <c r="T27" s="6">
        <f t="shared" si="43"/>
        <v>415</v>
      </c>
      <c r="U27" s="6">
        <f t="shared" si="43"/>
        <v>454</v>
      </c>
      <c r="V27" s="6">
        <f t="shared" si="43"/>
        <v>453</v>
      </c>
    </row>
    <row r="28" spans="1:22" ht="15.75" customHeight="1" outlineLevel="1" x14ac:dyDescent="0.2">
      <c r="A28" s="4"/>
      <c r="B28" s="2" t="s">
        <v>8</v>
      </c>
      <c r="C28" s="2"/>
      <c r="D28" s="2">
        <f t="shared" ref="D28:V28" si="44">D9-C9</f>
        <v>-2</v>
      </c>
      <c r="E28" s="2">
        <f t="shared" si="44"/>
        <v>6</v>
      </c>
      <c r="F28" s="2">
        <f t="shared" si="44"/>
        <v>5</v>
      </c>
      <c r="G28" s="2">
        <f t="shared" si="44"/>
        <v>2</v>
      </c>
      <c r="H28" s="2">
        <f t="shared" si="44"/>
        <v>5</v>
      </c>
      <c r="I28" s="2">
        <f t="shared" si="44"/>
        <v>7</v>
      </c>
      <c r="J28" s="2">
        <f t="shared" si="44"/>
        <v>9</v>
      </c>
      <c r="K28" s="2">
        <f t="shared" si="44"/>
        <v>3</v>
      </c>
      <c r="L28" s="2">
        <f t="shared" si="44"/>
        <v>8</v>
      </c>
      <c r="M28" s="2">
        <f t="shared" si="44"/>
        <v>8</v>
      </c>
      <c r="N28" s="2">
        <f t="shared" si="44"/>
        <v>10</v>
      </c>
      <c r="O28" s="2">
        <f t="shared" si="44"/>
        <v>8</v>
      </c>
      <c r="P28" s="2">
        <f t="shared" si="44"/>
        <v>1</v>
      </c>
      <c r="Q28" s="2">
        <f t="shared" si="44"/>
        <v>2</v>
      </c>
      <c r="R28" s="2">
        <f t="shared" si="44"/>
        <v>0</v>
      </c>
      <c r="S28" s="2">
        <f t="shared" si="44"/>
        <v>-8</v>
      </c>
      <c r="T28" s="2">
        <f t="shared" si="44"/>
        <v>4</v>
      </c>
      <c r="U28" s="2">
        <f t="shared" si="44"/>
        <v>5</v>
      </c>
      <c r="V28" s="2">
        <f t="shared" si="44"/>
        <v>2</v>
      </c>
    </row>
    <row r="29" spans="1:22" ht="15.75" customHeight="1" outlineLevel="1" x14ac:dyDescent="0.2">
      <c r="A29" s="4"/>
      <c r="B29" s="2" t="s">
        <v>9</v>
      </c>
      <c r="C29" s="2"/>
      <c r="D29" s="2">
        <f t="shared" ref="D29:V29" si="45">D10-C10</f>
        <v>0</v>
      </c>
      <c r="E29" s="2">
        <f t="shared" si="45"/>
        <v>0</v>
      </c>
      <c r="F29" s="2">
        <f t="shared" si="45"/>
        <v>0</v>
      </c>
      <c r="G29" s="2">
        <f t="shared" si="45"/>
        <v>0</v>
      </c>
      <c r="H29" s="2">
        <f t="shared" si="45"/>
        <v>0</v>
      </c>
      <c r="I29" s="2">
        <f t="shared" si="45"/>
        <v>0</v>
      </c>
      <c r="J29" s="2">
        <f t="shared" si="45"/>
        <v>78</v>
      </c>
      <c r="K29" s="2">
        <f t="shared" si="45"/>
        <v>3</v>
      </c>
      <c r="L29" s="2">
        <f t="shared" si="45"/>
        <v>12</v>
      </c>
      <c r="M29" s="2">
        <f t="shared" si="45"/>
        <v>21</v>
      </c>
      <c r="N29" s="2">
        <f t="shared" si="45"/>
        <v>10</v>
      </c>
      <c r="O29" s="2">
        <f t="shared" si="45"/>
        <v>12</v>
      </c>
      <c r="P29" s="2">
        <f t="shared" si="45"/>
        <v>2</v>
      </c>
      <c r="Q29" s="2">
        <f t="shared" si="45"/>
        <v>6</v>
      </c>
      <c r="R29" s="2">
        <f t="shared" si="45"/>
        <v>1</v>
      </c>
      <c r="S29" s="2">
        <f t="shared" si="45"/>
        <v>-7</v>
      </c>
      <c r="T29" s="2">
        <f t="shared" si="45"/>
        <v>8</v>
      </c>
      <c r="U29" s="2">
        <f t="shared" si="45"/>
        <v>2</v>
      </c>
      <c r="V29" s="2">
        <f t="shared" si="45"/>
        <v>15</v>
      </c>
    </row>
    <row r="30" spans="1:22" ht="15.75" customHeight="1" outlineLevel="1" x14ac:dyDescent="0.2">
      <c r="A30" s="4"/>
      <c r="B30" s="2" t="s">
        <v>40</v>
      </c>
      <c r="C30" s="2"/>
      <c r="D30" s="2"/>
      <c r="E30" s="2"/>
      <c r="F30" s="2"/>
      <c r="G30" s="2"/>
      <c r="H30" s="2"/>
      <c r="I30" s="2"/>
      <c r="J30" s="6"/>
      <c r="K30" s="6"/>
      <c r="L30" s="6"/>
      <c r="M30" s="6"/>
      <c r="N30" s="6"/>
      <c r="O30" s="6">
        <f t="shared" ref="O30:V30" si="46">O11-N11</f>
        <v>35.000000000000455</v>
      </c>
      <c r="P30" s="6">
        <f t="shared" si="46"/>
        <v>44.999999999999886</v>
      </c>
      <c r="Q30" s="6">
        <f t="shared" si="46"/>
        <v>39.000000000000568</v>
      </c>
      <c r="R30" s="6">
        <f t="shared" si="46"/>
        <v>14</v>
      </c>
      <c r="S30" s="6">
        <f t="shared" si="46"/>
        <v>32.999999999998977</v>
      </c>
      <c r="T30" s="6">
        <f t="shared" si="46"/>
        <v>21.000000000000796</v>
      </c>
      <c r="U30" s="6">
        <f t="shared" si="46"/>
        <v>-9.0000000000007958</v>
      </c>
      <c r="V30" s="6">
        <f t="shared" si="46"/>
        <v>29</v>
      </c>
    </row>
    <row r="31" spans="1:22" ht="15.75" customHeight="1" outlineLevel="1" x14ac:dyDescent="0.2">
      <c r="A31" s="4"/>
      <c r="B31" s="2" t="s">
        <v>14</v>
      </c>
      <c r="C31" s="2"/>
      <c r="D31" s="2">
        <f t="shared" ref="D31:V31" si="47">D12-C12</f>
        <v>0</v>
      </c>
      <c r="E31" s="2">
        <f t="shared" si="47"/>
        <v>0</v>
      </c>
      <c r="F31" s="2">
        <f t="shared" si="47"/>
        <v>0</v>
      </c>
      <c r="G31" s="2">
        <f t="shared" si="47"/>
        <v>0</v>
      </c>
      <c r="H31" s="2">
        <f t="shared" si="47"/>
        <v>0</v>
      </c>
      <c r="I31" s="2">
        <f t="shared" si="47"/>
        <v>0</v>
      </c>
      <c r="J31" s="2">
        <f t="shared" si="47"/>
        <v>0</v>
      </c>
      <c r="K31" s="2">
        <f t="shared" si="47"/>
        <v>0</v>
      </c>
      <c r="L31" s="2">
        <f t="shared" si="47"/>
        <v>1</v>
      </c>
      <c r="M31" s="2">
        <f t="shared" si="47"/>
        <v>0</v>
      </c>
      <c r="N31" s="2">
        <f t="shared" si="47"/>
        <v>0</v>
      </c>
      <c r="O31" s="2">
        <f t="shared" si="47"/>
        <v>0</v>
      </c>
      <c r="P31" s="2">
        <f t="shared" si="47"/>
        <v>0</v>
      </c>
      <c r="Q31" s="2">
        <f t="shared" si="47"/>
        <v>0</v>
      </c>
      <c r="R31" s="2">
        <f t="shared" si="47"/>
        <v>0</v>
      </c>
      <c r="S31" s="2">
        <f t="shared" si="47"/>
        <v>0</v>
      </c>
      <c r="T31" s="2">
        <f t="shared" si="47"/>
        <v>0</v>
      </c>
      <c r="U31" s="2">
        <f t="shared" si="47"/>
        <v>0</v>
      </c>
      <c r="V31" s="2">
        <f t="shared" si="47"/>
        <v>0</v>
      </c>
    </row>
    <row r="32" spans="1:22" ht="15.75" customHeight="1" outlineLevel="1" x14ac:dyDescent="0.2">
      <c r="A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22" ht="15.75" customHeight="1" outlineLevel="1" x14ac:dyDescent="0.2">
      <c r="A33" s="4" t="s">
        <v>21</v>
      </c>
      <c r="C33" s="5">
        <f t="shared" ref="C33:V33" si="48">C$5</f>
        <v>42185</v>
      </c>
      <c r="D33" s="5">
        <f t="shared" si="48"/>
        <v>42369</v>
      </c>
      <c r="E33" s="5">
        <f t="shared" si="48"/>
        <v>42551</v>
      </c>
      <c r="F33" s="5">
        <f t="shared" si="48"/>
        <v>42735</v>
      </c>
      <c r="G33" s="5">
        <f t="shared" si="48"/>
        <v>42916</v>
      </c>
      <c r="H33" s="5">
        <f t="shared" si="48"/>
        <v>43100</v>
      </c>
      <c r="I33" s="5">
        <f t="shared" si="48"/>
        <v>43281</v>
      </c>
      <c r="J33" s="5">
        <f t="shared" si="48"/>
        <v>43465</v>
      </c>
      <c r="K33" s="5">
        <f t="shared" si="48"/>
        <v>43646</v>
      </c>
      <c r="L33" s="5">
        <f t="shared" si="48"/>
        <v>43830</v>
      </c>
      <c r="M33" s="5">
        <f t="shared" si="48"/>
        <v>44012</v>
      </c>
      <c r="N33" s="5">
        <f t="shared" si="48"/>
        <v>44185</v>
      </c>
      <c r="O33" s="5">
        <f t="shared" si="48"/>
        <v>44377</v>
      </c>
      <c r="P33" s="5">
        <f t="shared" si="48"/>
        <v>44561</v>
      </c>
      <c r="Q33" s="5">
        <f t="shared" si="48"/>
        <v>44742</v>
      </c>
      <c r="R33" s="5">
        <f t="shared" si="48"/>
        <v>44926</v>
      </c>
      <c r="S33" s="5">
        <f t="shared" si="48"/>
        <v>45107</v>
      </c>
      <c r="T33" s="5">
        <f t="shared" si="48"/>
        <v>45291</v>
      </c>
      <c r="U33" s="5">
        <f t="shared" si="48"/>
        <v>45473</v>
      </c>
      <c r="V33" s="5">
        <f t="shared" si="48"/>
        <v>45657</v>
      </c>
    </row>
    <row r="34" spans="1:22" ht="15.75" customHeight="1" outlineLevel="1" x14ac:dyDescent="0.2">
      <c r="A34" s="4"/>
      <c r="B34" s="2" t="s">
        <v>4</v>
      </c>
      <c r="C34" s="2"/>
      <c r="D34" s="6">
        <f t="shared" ref="D34:V34" si="49">IFERROR(D15-C15,"-")</f>
        <v>50</v>
      </c>
      <c r="E34" s="6">
        <f t="shared" si="49"/>
        <v>79</v>
      </c>
      <c r="F34" s="6">
        <f t="shared" si="49"/>
        <v>243</v>
      </c>
      <c r="G34" s="6">
        <f t="shared" si="49"/>
        <v>-3</v>
      </c>
      <c r="H34" s="6">
        <f t="shared" si="49"/>
        <v>170</v>
      </c>
      <c r="I34" s="6">
        <f t="shared" si="49"/>
        <v>168</v>
      </c>
      <c r="J34" s="6">
        <f t="shared" si="49"/>
        <v>201</v>
      </c>
      <c r="K34" s="6">
        <f t="shared" si="49"/>
        <v>279</v>
      </c>
      <c r="L34" s="6">
        <f t="shared" si="49"/>
        <v>354</v>
      </c>
      <c r="M34" s="6">
        <f t="shared" si="49"/>
        <v>251</v>
      </c>
      <c r="N34" s="6">
        <f t="shared" si="49"/>
        <v>195</v>
      </c>
      <c r="O34" s="6">
        <f t="shared" si="49"/>
        <v>222</v>
      </c>
      <c r="P34" s="6">
        <f t="shared" si="49"/>
        <v>502</v>
      </c>
      <c r="Q34" s="6">
        <f t="shared" si="49"/>
        <v>409</v>
      </c>
      <c r="R34" s="6">
        <f t="shared" si="49"/>
        <v>101</v>
      </c>
      <c r="S34" s="6">
        <f t="shared" si="49"/>
        <v>729.31900000000041</v>
      </c>
      <c r="T34" s="6">
        <f t="shared" si="49"/>
        <v>217.10499999999956</v>
      </c>
      <c r="U34" s="6">
        <f t="shared" si="49"/>
        <v>241.92900000000009</v>
      </c>
      <c r="V34" s="6">
        <f t="shared" si="49"/>
        <v>354.8136666666669</v>
      </c>
    </row>
    <row r="35" spans="1:22" ht="15.75" customHeight="1" outlineLevel="1" x14ac:dyDescent="0.2">
      <c r="A35" s="4"/>
      <c r="B35" s="2" t="s">
        <v>31</v>
      </c>
      <c r="C35" s="2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>
        <f t="shared" ref="O35:V35" si="50">IFERROR(O16-N16,"-")</f>
        <v>248.70575805599583</v>
      </c>
      <c r="P35" s="6">
        <f t="shared" si="50"/>
        <v>1269.7804137052863</v>
      </c>
      <c r="Q35" s="6">
        <f t="shared" si="50"/>
        <v>680.55089015787598</v>
      </c>
      <c r="R35" s="6">
        <f t="shared" si="50"/>
        <v>110.56968580786634</v>
      </c>
      <c r="S35" s="6">
        <f t="shared" si="50"/>
        <v>2469.8746150840434</v>
      </c>
      <c r="T35" s="6">
        <f t="shared" si="50"/>
        <v>561.38049242582747</v>
      </c>
      <c r="U35" s="6">
        <f t="shared" si="50"/>
        <v>619.80605058714355</v>
      </c>
      <c r="V35" s="6">
        <f t="shared" si="50"/>
        <v>525.12541565393258</v>
      </c>
    </row>
    <row r="36" spans="1:22" ht="15.75" customHeight="1" outlineLevel="1" x14ac:dyDescent="0.2">
      <c r="A36" s="4"/>
      <c r="B36" s="2" t="s">
        <v>32</v>
      </c>
      <c r="C36" s="2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>
        <f t="shared" ref="O36:V36" si="51">IFERROR(O17-N17,"-")</f>
        <v>66.732724195197534</v>
      </c>
      <c r="P36" s="6">
        <f t="shared" si="51"/>
        <v>296.28320322089667</v>
      </c>
      <c r="Q36" s="6">
        <f t="shared" si="51"/>
        <v>183.69428258423341</v>
      </c>
      <c r="R36" s="6">
        <f t="shared" si="51"/>
        <v>-80.887307432205489</v>
      </c>
      <c r="S36" s="6">
        <f t="shared" si="51"/>
        <v>666.76295710639351</v>
      </c>
      <c r="T36" s="6">
        <f t="shared" si="51"/>
        <v>54.369360005546696</v>
      </c>
      <c r="U36" s="6">
        <f t="shared" si="51"/>
        <v>59.603716035783691</v>
      </c>
      <c r="V36" s="6">
        <f t="shared" si="51"/>
        <v>174.00705219118572</v>
      </c>
    </row>
    <row r="37" spans="1:22" ht="15.75" customHeight="1" outlineLevel="1" x14ac:dyDescent="0.2">
      <c r="A37" s="4"/>
      <c r="B37" s="2" t="s">
        <v>33</v>
      </c>
      <c r="C37" s="2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>
        <f t="shared" ref="O37:V37" si="52">IFERROR(O18-N18,"-")</f>
        <v>1847.485588960255</v>
      </c>
      <c r="P37" s="6">
        <f t="shared" si="52"/>
        <v>5212.5942724539782</v>
      </c>
      <c r="Q37" s="6">
        <f t="shared" si="52"/>
        <v>3737.9906408174647</v>
      </c>
      <c r="R37" s="6">
        <f t="shared" si="52"/>
        <v>653.41283633967396</v>
      </c>
      <c r="S37" s="6">
        <f t="shared" si="52"/>
        <v>7767.5478805269886</v>
      </c>
      <c r="T37" s="6">
        <f t="shared" si="52"/>
        <v>1563.2713310808831</v>
      </c>
      <c r="U37" s="6">
        <f t="shared" si="52"/>
        <v>3583.1709030499696</v>
      </c>
      <c r="V37" s="6">
        <f t="shared" si="52"/>
        <v>2637.9027645541646</v>
      </c>
    </row>
    <row r="38" spans="1:22" ht="15.75" customHeight="1" outlineLevel="1" x14ac:dyDescent="0.2">
      <c r="A38" s="4"/>
      <c r="B38" s="2" t="s">
        <v>16</v>
      </c>
      <c r="C38" s="2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>
        <f t="shared" ref="O38:V38" si="53">IFERROR(O19-N19,"-")</f>
        <v>-8.5616102110947168E-2</v>
      </c>
      <c r="P38" s="9">
        <f t="shared" si="53"/>
        <v>1.8864330637915536</v>
      </c>
      <c r="Q38" s="9">
        <f t="shared" si="53"/>
        <v>1.6402865129280215</v>
      </c>
      <c r="R38" s="9">
        <f t="shared" si="53"/>
        <v>0.61111111111111427</v>
      </c>
      <c r="S38" s="9">
        <f t="shared" si="53"/>
        <v>3.0340740740740735</v>
      </c>
      <c r="T38" s="9">
        <f t="shared" si="53"/>
        <v>-0.7003846153846176</v>
      </c>
      <c r="U38" s="9">
        <f t="shared" si="53"/>
        <v>-0.89493648553281346</v>
      </c>
      <c r="V38" s="9">
        <f t="shared" si="53"/>
        <v>0.78171749731382789</v>
      </c>
    </row>
    <row r="39" spans="1:22" ht="15.75" customHeight="1" outlineLevel="1" x14ac:dyDescent="0.2">
      <c r="A39" s="4"/>
      <c r="B39" s="2" t="s">
        <v>17</v>
      </c>
      <c r="C39" s="2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>
        <f t="shared" ref="O39:V39" si="54">IFERROR(O20-N20,"-")</f>
        <v>9.6390608724904236E-2</v>
      </c>
      <c r="P39" s="9">
        <f t="shared" si="54"/>
        <v>9.7445634020709715E-2</v>
      </c>
      <c r="Q39" s="9">
        <f t="shared" si="54"/>
        <v>0.11572836086970151</v>
      </c>
      <c r="R39" s="9">
        <f t="shared" si="54"/>
        <v>2.1136713209884306E-2</v>
      </c>
      <c r="S39" s="9">
        <f t="shared" si="54"/>
        <v>-3.5646276248855191E-2</v>
      </c>
      <c r="T39" s="9">
        <f t="shared" si="54"/>
        <v>-1.8930257534739869E-2</v>
      </c>
      <c r="U39" s="9">
        <f t="shared" si="54"/>
        <v>8.9621266010703859E-2</v>
      </c>
      <c r="V39" s="9">
        <f t="shared" si="54"/>
        <v>4.8308290200287374E-2</v>
      </c>
    </row>
    <row r="40" spans="1:22" ht="15.75" customHeight="1" outlineLevel="1" x14ac:dyDescent="0.2">
      <c r="A40" s="4"/>
      <c r="B40" s="2" t="s">
        <v>18</v>
      </c>
      <c r="C40" s="2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>
        <f t="shared" ref="O40:V40" si="55">IFERROR(O21-N21,"-")</f>
        <v>0.32621353570249667</v>
      </c>
      <c r="P40" s="9">
        <f t="shared" si="55"/>
        <v>0.59746321396550961</v>
      </c>
      <c r="Q40" s="9">
        <f t="shared" si="55"/>
        <v>0.44652293636391782</v>
      </c>
      <c r="R40" s="9">
        <f t="shared" si="55"/>
        <v>0.35113911028545175</v>
      </c>
      <c r="S40" s="9">
        <f t="shared" si="55"/>
        <v>0.13512455980175986</v>
      </c>
      <c r="T40" s="9">
        <f t="shared" si="55"/>
        <v>0.19704987358198345</v>
      </c>
      <c r="U40" s="9">
        <f t="shared" si="55"/>
        <v>0.583839961472707</v>
      </c>
      <c r="V40" s="9">
        <f t="shared" si="55"/>
        <v>0.12028926549760222</v>
      </c>
    </row>
    <row r="41" spans="1:22" ht="15.75" customHeight="1" outlineLevel="1" x14ac:dyDescent="0.2">
      <c r="A41" s="4"/>
      <c r="B41" s="2" t="s">
        <v>19</v>
      </c>
      <c r="C41" s="2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>
        <f t="shared" ref="O41:V41" si="56">IFERROR(O22-N22,"-")</f>
        <v>1.3754452977908116E-2</v>
      </c>
      <c r="P41" s="9">
        <f t="shared" si="56"/>
        <v>9.5772289081585082E-2</v>
      </c>
      <c r="Q41" s="9">
        <f t="shared" si="56"/>
        <v>2.8048370843130943E-2</v>
      </c>
      <c r="R41" s="9">
        <f t="shared" si="56"/>
        <v>8.4825043263552669E-2</v>
      </c>
      <c r="S41" s="9">
        <f t="shared" si="56"/>
        <v>7.4213218354919785E-2</v>
      </c>
      <c r="T41" s="9">
        <f t="shared" si="56"/>
        <v>7.7808766352352343E-2</v>
      </c>
      <c r="U41" s="9">
        <f t="shared" si="56"/>
        <v>8.4234485441170293E-2</v>
      </c>
      <c r="V41" s="9">
        <f t="shared" si="56"/>
        <v>-1.2645905822570747E-2</v>
      </c>
    </row>
    <row r="42" spans="1:22" ht="15.75" customHeight="1" outlineLevel="1" x14ac:dyDescent="0.2">
      <c r="A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22" ht="15.75" customHeight="1" outlineLevel="1" x14ac:dyDescent="0.2">
      <c r="A43" s="4" t="s">
        <v>22</v>
      </c>
      <c r="C43" s="5">
        <f t="shared" ref="C43:V43" si="57">C$5</f>
        <v>42185</v>
      </c>
      <c r="D43" s="5">
        <f t="shared" si="57"/>
        <v>42369</v>
      </c>
      <c r="E43" s="5">
        <f t="shared" si="57"/>
        <v>42551</v>
      </c>
      <c r="F43" s="5">
        <f t="shared" si="57"/>
        <v>42735</v>
      </c>
      <c r="G43" s="5">
        <f t="shared" si="57"/>
        <v>42916</v>
      </c>
      <c r="H43" s="5">
        <f t="shared" si="57"/>
        <v>43100</v>
      </c>
      <c r="I43" s="5">
        <f t="shared" si="57"/>
        <v>43281</v>
      </c>
      <c r="J43" s="5">
        <f t="shared" si="57"/>
        <v>43465</v>
      </c>
      <c r="K43" s="5">
        <f t="shared" si="57"/>
        <v>43646</v>
      </c>
      <c r="L43" s="5">
        <f t="shared" si="57"/>
        <v>43830</v>
      </c>
      <c r="M43" s="5">
        <f t="shared" si="57"/>
        <v>44012</v>
      </c>
      <c r="N43" s="5">
        <f t="shared" si="57"/>
        <v>44185</v>
      </c>
      <c r="O43" s="5">
        <f t="shared" si="57"/>
        <v>44377</v>
      </c>
      <c r="P43" s="5">
        <f t="shared" si="57"/>
        <v>44561</v>
      </c>
      <c r="Q43" s="5">
        <f t="shared" si="57"/>
        <v>44742</v>
      </c>
      <c r="R43" s="5">
        <f t="shared" si="57"/>
        <v>44926</v>
      </c>
      <c r="S43" s="5">
        <f t="shared" si="57"/>
        <v>45107</v>
      </c>
      <c r="T43" s="5">
        <f t="shared" si="57"/>
        <v>45291</v>
      </c>
      <c r="U43" s="5">
        <f t="shared" si="57"/>
        <v>45473</v>
      </c>
      <c r="V43" s="5">
        <f t="shared" si="57"/>
        <v>45657</v>
      </c>
    </row>
    <row r="44" spans="1:22" ht="15.75" customHeight="1" outlineLevel="1" x14ac:dyDescent="0.2">
      <c r="A44" s="4"/>
      <c r="B44" s="2" t="s">
        <v>30</v>
      </c>
      <c r="C44" s="2"/>
      <c r="D44" s="10">
        <f t="shared" ref="D44:V44" si="58">IFERROR(D6/C6-1,"-")</f>
        <v>0.29239766081871355</v>
      </c>
      <c r="E44" s="10">
        <f t="shared" si="58"/>
        <v>0.35746606334841635</v>
      </c>
      <c r="F44" s="10">
        <f t="shared" si="58"/>
        <v>0.81</v>
      </c>
      <c r="G44" s="10">
        <f t="shared" si="58"/>
        <v>-5.5248618784530246E-3</v>
      </c>
      <c r="H44" s="10">
        <f t="shared" si="58"/>
        <v>0.31481481481481488</v>
      </c>
      <c r="I44" s="10">
        <f t="shared" si="58"/>
        <v>0.23661971830985906</v>
      </c>
      <c r="J44" s="10">
        <f t="shared" si="58"/>
        <v>0.22892938496583137</v>
      </c>
      <c r="K44" s="10">
        <f t="shared" si="58"/>
        <v>0.25857275254865608</v>
      </c>
      <c r="L44" s="10">
        <f t="shared" si="58"/>
        <v>0.26067746686303384</v>
      </c>
      <c r="M44" s="10">
        <f t="shared" si="58"/>
        <v>0.14661214953271018</v>
      </c>
      <c r="N44" s="10">
        <f t="shared" si="58"/>
        <v>9.9337748344370924E-2</v>
      </c>
      <c r="O44" s="10">
        <f t="shared" si="58"/>
        <v>0.10287303058387387</v>
      </c>
      <c r="P44" s="10">
        <f t="shared" si="58"/>
        <v>0.21092436974789908</v>
      </c>
      <c r="Q44" s="10">
        <f t="shared" si="58"/>
        <v>0.14191533657182509</v>
      </c>
      <c r="R44" s="10">
        <f t="shared" si="58"/>
        <v>3.0689759951382456E-2</v>
      </c>
      <c r="S44" s="10">
        <f t="shared" si="58"/>
        <v>0.21501149764150962</v>
      </c>
      <c r="T44" s="10">
        <f t="shared" si="58"/>
        <v>5.2678523550348633E-2</v>
      </c>
      <c r="U44" s="10">
        <f t="shared" si="58"/>
        <v>5.5764259095007596E-2</v>
      </c>
      <c r="V44" s="10">
        <f t="shared" si="58"/>
        <v>7.7464262397825445E-2</v>
      </c>
    </row>
    <row r="45" spans="1:22" ht="15.75" customHeight="1" outlineLevel="1" x14ac:dyDescent="0.2">
      <c r="A45" s="4"/>
      <c r="B45" s="2" t="s">
        <v>5</v>
      </c>
      <c r="C45" s="2"/>
      <c r="D45" s="10" t="str">
        <f t="shared" ref="D45:V45" si="59">IFERROR(D7/C7-1,"-")</f>
        <v>-</v>
      </c>
      <c r="E45" s="10" t="str">
        <f t="shared" si="59"/>
        <v>-</v>
      </c>
      <c r="F45" s="10" t="str">
        <f t="shared" si="59"/>
        <v>-</v>
      </c>
      <c r="G45" s="10" t="str">
        <f t="shared" si="59"/>
        <v>-</v>
      </c>
      <c r="H45" s="10" t="str">
        <f t="shared" si="59"/>
        <v>-</v>
      </c>
      <c r="I45" s="10" t="str">
        <f t="shared" si="59"/>
        <v>-</v>
      </c>
      <c r="J45" s="10" t="str">
        <f t="shared" si="59"/>
        <v>-</v>
      </c>
      <c r="K45" s="10" t="str">
        <f t="shared" si="59"/>
        <v>-</v>
      </c>
      <c r="L45" s="10" t="str">
        <f t="shared" si="59"/>
        <v>-</v>
      </c>
      <c r="M45" s="10" t="str">
        <f t="shared" si="59"/>
        <v>-</v>
      </c>
      <c r="N45" s="10" t="str">
        <f t="shared" si="59"/>
        <v>-</v>
      </c>
      <c r="O45" s="10">
        <f t="shared" si="59"/>
        <v>7.8632478632478575E-2</v>
      </c>
      <c r="P45" s="10">
        <f t="shared" si="59"/>
        <v>8.8748019017432567E-2</v>
      </c>
      <c r="Q45" s="10">
        <f t="shared" si="59"/>
        <v>8.3333333333333259E-2</v>
      </c>
      <c r="R45" s="10">
        <f t="shared" si="59"/>
        <v>2.2169969768222941E-2</v>
      </c>
      <c r="S45" s="10">
        <f t="shared" si="59"/>
        <v>2.5632599408478507E-2</v>
      </c>
      <c r="T45" s="10">
        <f t="shared" si="59"/>
        <v>1.6661326497917406E-2</v>
      </c>
      <c r="U45" s="10">
        <f t="shared" si="59"/>
        <v>1.7333753545540453E-2</v>
      </c>
      <c r="V45" s="10">
        <f t="shared" si="59"/>
        <v>4.5229244114002531E-2</v>
      </c>
    </row>
    <row r="46" spans="1:22" ht="15.75" customHeight="1" outlineLevel="1" x14ac:dyDescent="0.2">
      <c r="A46" s="4"/>
      <c r="B46" s="2" t="s">
        <v>7</v>
      </c>
      <c r="C46" s="2"/>
      <c r="D46" s="10" t="str">
        <f t="shared" ref="D46:V46" si="60">IFERROR(D8/C8-1,"-")</f>
        <v>-</v>
      </c>
      <c r="E46" s="10" t="str">
        <f t="shared" si="60"/>
        <v>-</v>
      </c>
      <c r="F46" s="10" t="str">
        <f t="shared" si="60"/>
        <v>-</v>
      </c>
      <c r="G46" s="10" t="str">
        <f t="shared" si="60"/>
        <v>-</v>
      </c>
      <c r="H46" s="10" t="str">
        <f t="shared" si="60"/>
        <v>-</v>
      </c>
      <c r="I46" s="10" t="str">
        <f t="shared" si="60"/>
        <v>-</v>
      </c>
      <c r="J46" s="10" t="str">
        <f t="shared" si="60"/>
        <v>-</v>
      </c>
      <c r="K46" s="10" t="str">
        <f t="shared" si="60"/>
        <v>-</v>
      </c>
      <c r="L46" s="10" t="str">
        <f t="shared" si="60"/>
        <v>-</v>
      </c>
      <c r="M46" s="10" t="str">
        <f t="shared" si="60"/>
        <v>-</v>
      </c>
      <c r="N46" s="10" t="str">
        <f t="shared" si="60"/>
        <v>-</v>
      </c>
      <c r="O46" s="10">
        <f t="shared" si="60"/>
        <v>8.3685053121816289E-2</v>
      </c>
      <c r="P46" s="10">
        <f t="shared" si="60"/>
        <v>0.12409347300564066</v>
      </c>
      <c r="Q46" s="10">
        <f t="shared" si="60"/>
        <v>9.3309438470728701E-2</v>
      </c>
      <c r="R46" s="10">
        <f t="shared" si="60"/>
        <v>5.0377007977270294E-2</v>
      </c>
      <c r="S46" s="10">
        <f t="shared" si="60"/>
        <v>4.9729504785684497E-2</v>
      </c>
      <c r="T46" s="10">
        <f t="shared" si="60"/>
        <v>4.1129831516352855E-2</v>
      </c>
      <c r="U46" s="10">
        <f t="shared" si="60"/>
        <v>4.3217515468824352E-2</v>
      </c>
      <c r="V46" s="10">
        <f t="shared" si="60"/>
        <v>4.1335888310977342E-2</v>
      </c>
    </row>
    <row r="47" spans="1:22" ht="15.75" customHeight="1" outlineLevel="1" x14ac:dyDescent="0.2">
      <c r="A47" s="4"/>
      <c r="B47" s="2" t="s">
        <v>8</v>
      </c>
      <c r="C47" s="2"/>
      <c r="D47" s="10">
        <f t="shared" ref="D47:V47" si="61">IFERROR(D9/C9-1,"-")</f>
        <v>-5.555555555555558E-2</v>
      </c>
      <c r="E47" s="10">
        <f t="shared" si="61"/>
        <v>0.17647058823529416</v>
      </c>
      <c r="F47" s="10">
        <f t="shared" si="61"/>
        <v>0.125</v>
      </c>
      <c r="G47" s="10">
        <f t="shared" si="61"/>
        <v>4.4444444444444509E-2</v>
      </c>
      <c r="H47" s="10">
        <f t="shared" si="61"/>
        <v>0.1063829787234043</v>
      </c>
      <c r="I47" s="10">
        <f t="shared" si="61"/>
        <v>0.13461538461538458</v>
      </c>
      <c r="J47" s="10">
        <f t="shared" si="61"/>
        <v>0.15254237288135597</v>
      </c>
      <c r="K47" s="10">
        <f t="shared" si="61"/>
        <v>4.4117647058823595E-2</v>
      </c>
      <c r="L47" s="10">
        <f t="shared" si="61"/>
        <v>0.11267605633802824</v>
      </c>
      <c r="M47" s="10">
        <f t="shared" si="61"/>
        <v>0.10126582278481022</v>
      </c>
      <c r="N47" s="10">
        <f t="shared" si="61"/>
        <v>0.11494252873563227</v>
      </c>
      <c r="O47" s="10">
        <f t="shared" si="61"/>
        <v>8.247422680412364E-2</v>
      </c>
      <c r="P47" s="10">
        <f t="shared" si="61"/>
        <v>9.52380952380949E-3</v>
      </c>
      <c r="Q47" s="10">
        <f t="shared" si="61"/>
        <v>1.8867924528301883E-2</v>
      </c>
      <c r="R47" s="10">
        <f t="shared" si="61"/>
        <v>0</v>
      </c>
      <c r="S47" s="10">
        <f t="shared" si="61"/>
        <v>-7.407407407407407E-2</v>
      </c>
      <c r="T47" s="10">
        <f t="shared" si="61"/>
        <v>4.0000000000000036E-2</v>
      </c>
      <c r="U47" s="10">
        <f t="shared" si="61"/>
        <v>4.8076923076923128E-2</v>
      </c>
      <c r="V47" s="10">
        <f t="shared" si="61"/>
        <v>1.8348623853210899E-2</v>
      </c>
    </row>
    <row r="48" spans="1:22" ht="15.75" customHeight="1" outlineLevel="1" x14ac:dyDescent="0.2">
      <c r="A48" s="4"/>
      <c r="B48" s="2" t="s">
        <v>9</v>
      </c>
      <c r="C48" s="2"/>
      <c r="D48" s="10" t="str">
        <f t="shared" ref="D48:V48" si="62">IFERROR(D10/C10-1,"-")</f>
        <v>-</v>
      </c>
      <c r="E48" s="10" t="str">
        <f t="shared" si="62"/>
        <v>-</v>
      </c>
      <c r="F48" s="10" t="str">
        <f t="shared" si="62"/>
        <v>-</v>
      </c>
      <c r="G48" s="10" t="str">
        <f t="shared" si="62"/>
        <v>-</v>
      </c>
      <c r="H48" s="10" t="str">
        <f t="shared" si="62"/>
        <v>-</v>
      </c>
      <c r="I48" s="10" t="str">
        <f t="shared" si="62"/>
        <v>-</v>
      </c>
      <c r="J48" s="10" t="str">
        <f t="shared" si="62"/>
        <v>-</v>
      </c>
      <c r="K48" s="10">
        <f t="shared" si="62"/>
        <v>3.8461538461538547E-2</v>
      </c>
      <c r="L48" s="10">
        <f t="shared" si="62"/>
        <v>0.14814814814814814</v>
      </c>
      <c r="M48" s="10">
        <f t="shared" si="62"/>
        <v>0.22580645161290325</v>
      </c>
      <c r="N48" s="10">
        <f t="shared" si="62"/>
        <v>8.7719298245614086E-2</v>
      </c>
      <c r="O48" s="10">
        <f t="shared" si="62"/>
        <v>9.6774193548387011E-2</v>
      </c>
      <c r="P48" s="10">
        <f t="shared" si="62"/>
        <v>1.4705882352941124E-2</v>
      </c>
      <c r="Q48" s="10">
        <f t="shared" si="62"/>
        <v>4.3478260869565188E-2</v>
      </c>
      <c r="R48" s="10">
        <f t="shared" si="62"/>
        <v>6.9444444444444198E-3</v>
      </c>
      <c r="S48" s="10">
        <f t="shared" si="62"/>
        <v>-4.8275862068965503E-2</v>
      </c>
      <c r="T48" s="10">
        <f t="shared" si="62"/>
        <v>5.7971014492753659E-2</v>
      </c>
      <c r="U48" s="10">
        <f t="shared" si="62"/>
        <v>1.3698630136986356E-2</v>
      </c>
      <c r="V48" s="10">
        <f t="shared" si="62"/>
        <v>0.10135135135135132</v>
      </c>
    </row>
    <row r="49" spans="1:23" ht="15.75" customHeight="1" outlineLevel="1" x14ac:dyDescent="0.2">
      <c r="A49" s="4"/>
      <c r="B49" s="2" t="s">
        <v>40</v>
      </c>
      <c r="C49" s="2"/>
      <c r="D49" s="10" t="str">
        <f t="shared" ref="D49:V49" si="63">IFERROR(D11/C11-1,"-")</f>
        <v>-</v>
      </c>
      <c r="E49" s="10" t="str">
        <f t="shared" si="63"/>
        <v>-</v>
      </c>
      <c r="F49" s="10" t="str">
        <f t="shared" si="63"/>
        <v>-</v>
      </c>
      <c r="G49" s="10" t="str">
        <f t="shared" si="63"/>
        <v>-</v>
      </c>
      <c r="H49" s="10" t="str">
        <f t="shared" si="63"/>
        <v>-</v>
      </c>
      <c r="I49" s="10" t="str">
        <f t="shared" si="63"/>
        <v>-</v>
      </c>
      <c r="J49" s="10" t="str">
        <f t="shared" si="63"/>
        <v>-</v>
      </c>
      <c r="K49" s="10" t="str">
        <f t="shared" si="63"/>
        <v>-</v>
      </c>
      <c r="L49" s="10" t="str">
        <f t="shared" si="63"/>
        <v>-</v>
      </c>
      <c r="M49" s="10" t="str">
        <f t="shared" si="63"/>
        <v>-</v>
      </c>
      <c r="N49" s="10" t="str">
        <f t="shared" si="63"/>
        <v>-</v>
      </c>
      <c r="O49" s="10">
        <f t="shared" si="63"/>
        <v>4.5513654096229539E-2</v>
      </c>
      <c r="P49" s="10">
        <f t="shared" si="63"/>
        <v>5.5970149253731227E-2</v>
      </c>
      <c r="Q49" s="10">
        <f t="shared" si="63"/>
        <v>4.5936395759717863E-2</v>
      </c>
      <c r="R49" s="10">
        <f t="shared" si="63"/>
        <v>1.5765765765765716E-2</v>
      </c>
      <c r="S49" s="10">
        <f t="shared" si="63"/>
        <v>3.6585365853657459E-2</v>
      </c>
      <c r="T49" s="10">
        <f t="shared" si="63"/>
        <v>2.2459893048129231E-2</v>
      </c>
      <c r="U49" s="10">
        <f t="shared" si="63"/>
        <v>-9.414225941423382E-3</v>
      </c>
      <c r="V49" s="10">
        <f t="shared" si="63"/>
        <v>3.0623020063357931E-2</v>
      </c>
    </row>
    <row r="50" spans="1:23" ht="15.75" customHeight="1" outlineLevel="1" x14ac:dyDescent="0.2">
      <c r="A50" s="4"/>
      <c r="B50" s="2" t="s">
        <v>14</v>
      </c>
      <c r="C50" s="2"/>
      <c r="D50" s="10">
        <f t="shared" ref="D50:V50" si="64">IFERROR(D12/C12-1,"-")</f>
        <v>0</v>
      </c>
      <c r="E50" s="10">
        <f t="shared" si="64"/>
        <v>0</v>
      </c>
      <c r="F50" s="10">
        <f t="shared" si="64"/>
        <v>0</v>
      </c>
      <c r="G50" s="10">
        <f t="shared" si="64"/>
        <v>0</v>
      </c>
      <c r="H50" s="10">
        <f t="shared" si="64"/>
        <v>0</v>
      </c>
      <c r="I50" s="10">
        <f t="shared" si="64"/>
        <v>0</v>
      </c>
      <c r="J50" s="10">
        <f t="shared" si="64"/>
        <v>0</v>
      </c>
      <c r="K50" s="10">
        <f t="shared" si="64"/>
        <v>0</v>
      </c>
      <c r="L50" s="10">
        <f t="shared" si="64"/>
        <v>0.25</v>
      </c>
      <c r="M50" s="10">
        <f t="shared" si="64"/>
        <v>0</v>
      </c>
      <c r="N50" s="10">
        <f t="shared" si="64"/>
        <v>0</v>
      </c>
      <c r="O50" s="10">
        <f t="shared" si="64"/>
        <v>0</v>
      </c>
      <c r="P50" s="10">
        <f t="shared" si="64"/>
        <v>0</v>
      </c>
      <c r="Q50" s="10">
        <f t="shared" si="64"/>
        <v>0</v>
      </c>
      <c r="R50" s="10">
        <f t="shared" si="64"/>
        <v>0</v>
      </c>
      <c r="S50" s="10">
        <f t="shared" si="64"/>
        <v>0</v>
      </c>
      <c r="T50" s="10">
        <f t="shared" si="64"/>
        <v>0</v>
      </c>
      <c r="U50" s="10">
        <f t="shared" si="64"/>
        <v>0</v>
      </c>
      <c r="V50" s="10">
        <f t="shared" si="64"/>
        <v>0</v>
      </c>
    </row>
    <row r="51" spans="1:23" ht="15.75" customHeight="1" outlineLevel="1" x14ac:dyDescent="0.2">
      <c r="A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3" ht="15.75" customHeight="1" outlineLevel="1" x14ac:dyDescent="0.2">
      <c r="A52" s="4" t="s">
        <v>23</v>
      </c>
      <c r="C52" s="5">
        <f t="shared" ref="C52:V52" si="65">C$5</f>
        <v>42185</v>
      </c>
      <c r="D52" s="5">
        <f t="shared" si="65"/>
        <v>42369</v>
      </c>
      <c r="E52" s="5">
        <f t="shared" si="65"/>
        <v>42551</v>
      </c>
      <c r="F52" s="5">
        <f t="shared" si="65"/>
        <v>42735</v>
      </c>
      <c r="G52" s="5">
        <f t="shared" si="65"/>
        <v>42916</v>
      </c>
      <c r="H52" s="5">
        <f t="shared" si="65"/>
        <v>43100</v>
      </c>
      <c r="I52" s="5">
        <f t="shared" si="65"/>
        <v>43281</v>
      </c>
      <c r="J52" s="5">
        <f t="shared" si="65"/>
        <v>43465</v>
      </c>
      <c r="K52" s="5">
        <f t="shared" si="65"/>
        <v>43646</v>
      </c>
      <c r="L52" s="5">
        <f t="shared" si="65"/>
        <v>43830</v>
      </c>
      <c r="M52" s="5">
        <f t="shared" si="65"/>
        <v>44012</v>
      </c>
      <c r="N52" s="5">
        <f t="shared" si="65"/>
        <v>44185</v>
      </c>
      <c r="O52" s="5">
        <f t="shared" si="65"/>
        <v>44377</v>
      </c>
      <c r="P52" s="5">
        <f t="shared" si="65"/>
        <v>44561</v>
      </c>
      <c r="Q52" s="5">
        <f t="shared" si="65"/>
        <v>44742</v>
      </c>
      <c r="R52" s="5">
        <f t="shared" si="65"/>
        <v>44926</v>
      </c>
      <c r="S52" s="5">
        <f t="shared" si="65"/>
        <v>45107</v>
      </c>
      <c r="T52" s="5">
        <f t="shared" si="65"/>
        <v>45291</v>
      </c>
      <c r="U52" s="5">
        <f t="shared" si="65"/>
        <v>45473</v>
      </c>
      <c r="V52" s="5">
        <f t="shared" si="65"/>
        <v>45657</v>
      </c>
    </row>
    <row r="53" spans="1:23" ht="15.75" customHeight="1" outlineLevel="1" x14ac:dyDescent="0.2">
      <c r="A53" s="4"/>
      <c r="B53" s="2" t="s">
        <v>4</v>
      </c>
      <c r="C53" s="2"/>
      <c r="D53" s="10">
        <f t="shared" ref="D53:V53" si="66">IFERROR(D15/C15-1,"-")</f>
        <v>0.29239766081871355</v>
      </c>
      <c r="E53" s="10">
        <f t="shared" si="66"/>
        <v>0.35746606334841635</v>
      </c>
      <c r="F53" s="10">
        <f t="shared" si="66"/>
        <v>0.81</v>
      </c>
      <c r="G53" s="10">
        <f t="shared" si="66"/>
        <v>-5.5248618784530246E-3</v>
      </c>
      <c r="H53" s="10">
        <f t="shared" si="66"/>
        <v>0.31481481481481488</v>
      </c>
      <c r="I53" s="10">
        <f t="shared" si="66"/>
        <v>0.23661971830985906</v>
      </c>
      <c r="J53" s="10">
        <f t="shared" si="66"/>
        <v>0.22892938496583137</v>
      </c>
      <c r="K53" s="10">
        <f t="shared" si="66"/>
        <v>0.25857275254865608</v>
      </c>
      <c r="L53" s="10">
        <f t="shared" si="66"/>
        <v>0.26067746686303384</v>
      </c>
      <c r="M53" s="10">
        <f t="shared" si="66"/>
        <v>0.14661214953271018</v>
      </c>
      <c r="N53" s="10">
        <f t="shared" si="66"/>
        <v>9.9337748344370924E-2</v>
      </c>
      <c r="O53" s="10">
        <f t="shared" si="66"/>
        <v>0.10287303058387387</v>
      </c>
      <c r="P53" s="10">
        <f t="shared" si="66"/>
        <v>0.21092436974789908</v>
      </c>
      <c r="Q53" s="10">
        <f t="shared" si="66"/>
        <v>0.14191533657182509</v>
      </c>
      <c r="R53" s="10">
        <f t="shared" si="66"/>
        <v>3.0689759951382456E-2</v>
      </c>
      <c r="S53" s="10">
        <f t="shared" si="66"/>
        <v>0.21501149764150962</v>
      </c>
      <c r="T53" s="10">
        <f t="shared" si="66"/>
        <v>5.2678523550348633E-2</v>
      </c>
      <c r="U53" s="10">
        <f t="shared" si="66"/>
        <v>5.5764259095007818E-2</v>
      </c>
      <c r="V53" s="10">
        <f t="shared" si="66"/>
        <v>7.7464262397825445E-2</v>
      </c>
    </row>
    <row r="54" spans="1:23" ht="15.75" customHeight="1" outlineLevel="1" x14ac:dyDescent="0.2">
      <c r="A54" s="4"/>
      <c r="B54" s="2" t="s">
        <v>31</v>
      </c>
      <c r="C54" s="2"/>
      <c r="D54" s="10" t="str">
        <f t="shared" ref="D54:V54" si="67">IFERROR(D16/C16-1,"-")</f>
        <v>-</v>
      </c>
      <c r="E54" s="10" t="str">
        <f t="shared" si="67"/>
        <v>-</v>
      </c>
      <c r="F54" s="10" t="str">
        <f t="shared" si="67"/>
        <v>-</v>
      </c>
      <c r="G54" s="10" t="str">
        <f t="shared" si="67"/>
        <v>-</v>
      </c>
      <c r="H54" s="10" t="str">
        <f t="shared" si="67"/>
        <v>-</v>
      </c>
      <c r="I54" s="10" t="str">
        <f t="shared" si="67"/>
        <v>-</v>
      </c>
      <c r="J54" s="10" t="str">
        <f t="shared" si="67"/>
        <v>-</v>
      </c>
      <c r="K54" s="10" t="str">
        <f t="shared" si="67"/>
        <v>-</v>
      </c>
      <c r="L54" s="10" t="str">
        <f t="shared" si="67"/>
        <v>-</v>
      </c>
      <c r="M54" s="10" t="str">
        <f t="shared" si="67"/>
        <v>-</v>
      </c>
      <c r="N54" s="10" t="str">
        <f t="shared" si="67"/>
        <v>-</v>
      </c>
      <c r="O54" s="10">
        <f t="shared" si="67"/>
        <v>2.2473411872529825E-2</v>
      </c>
      <c r="P54" s="10">
        <f t="shared" si="67"/>
        <v>0.11221728866218994</v>
      </c>
      <c r="Q54" s="10">
        <f t="shared" si="67"/>
        <v>5.4075695297069348E-2</v>
      </c>
      <c r="R54" s="10">
        <f t="shared" si="67"/>
        <v>8.3350034095517334E-3</v>
      </c>
      <c r="S54" s="10">
        <f t="shared" si="67"/>
        <v>0.18464594275011659</v>
      </c>
      <c r="T54" s="10">
        <f t="shared" si="67"/>
        <v>3.5426937283529192E-2</v>
      </c>
      <c r="U54" s="10">
        <f t="shared" si="67"/>
        <v>3.7775710690352904E-2</v>
      </c>
      <c r="V54" s="10">
        <f t="shared" si="67"/>
        <v>3.0840141973971891E-2</v>
      </c>
    </row>
    <row r="55" spans="1:23" ht="15.75" customHeight="1" outlineLevel="1" x14ac:dyDescent="0.2">
      <c r="A55" s="4"/>
      <c r="B55" s="2" t="s">
        <v>32</v>
      </c>
      <c r="C55" s="2"/>
      <c r="D55" s="10" t="str">
        <f t="shared" ref="D55:V55" si="68">IFERROR(D17/C17-1,"-")</f>
        <v>-</v>
      </c>
      <c r="E55" s="10" t="str">
        <f t="shared" si="68"/>
        <v>-</v>
      </c>
      <c r="F55" s="10" t="str">
        <f t="shared" si="68"/>
        <v>-</v>
      </c>
      <c r="G55" s="10" t="str">
        <f t="shared" si="68"/>
        <v>-</v>
      </c>
      <c r="H55" s="10" t="str">
        <f t="shared" si="68"/>
        <v>-</v>
      </c>
      <c r="I55" s="10" t="str">
        <f t="shared" si="68"/>
        <v>-</v>
      </c>
      <c r="J55" s="10" t="str">
        <f t="shared" si="68"/>
        <v>-</v>
      </c>
      <c r="K55" s="10" t="str">
        <f t="shared" si="68"/>
        <v>-</v>
      </c>
      <c r="L55" s="10" t="str">
        <f t="shared" si="68"/>
        <v>-</v>
      </c>
      <c r="M55" s="10" t="str">
        <f t="shared" si="68"/>
        <v>-</v>
      </c>
      <c r="N55" s="10" t="str">
        <f t="shared" si="68"/>
        <v>-</v>
      </c>
      <c r="O55" s="10">
        <f t="shared" si="68"/>
        <v>1.7706230612650753E-2</v>
      </c>
      <c r="P55" s="10">
        <f t="shared" si="68"/>
        <v>7.7245263696876565E-2</v>
      </c>
      <c r="Q55" s="10">
        <f t="shared" si="68"/>
        <v>4.4457585739938521E-2</v>
      </c>
      <c r="R55" s="10">
        <f t="shared" si="68"/>
        <v>-1.8743030241874625E-2</v>
      </c>
      <c r="S55" s="10">
        <f t="shared" si="68"/>
        <v>0.15745198367990021</v>
      </c>
      <c r="T55" s="10">
        <f t="shared" si="68"/>
        <v>1.1092460982676577E-2</v>
      </c>
      <c r="U55" s="10">
        <f t="shared" si="68"/>
        <v>1.2026967952646572E-2</v>
      </c>
      <c r="V55" s="10">
        <f t="shared" si="68"/>
        <v>3.4694256188027461E-2</v>
      </c>
    </row>
    <row r="56" spans="1:23" ht="15.75" customHeight="1" outlineLevel="1" x14ac:dyDescent="0.2">
      <c r="A56" s="4"/>
      <c r="B56" s="2" t="s">
        <v>33</v>
      </c>
      <c r="C56" s="2"/>
      <c r="D56" s="10" t="str">
        <f t="shared" ref="D56:V56" si="69">IFERROR(D18/C18-1,"-")</f>
        <v>-</v>
      </c>
      <c r="E56" s="10" t="str">
        <f t="shared" si="69"/>
        <v>-</v>
      </c>
      <c r="F56" s="10" t="str">
        <f t="shared" si="69"/>
        <v>-</v>
      </c>
      <c r="G56" s="10" t="str">
        <f t="shared" si="69"/>
        <v>-</v>
      </c>
      <c r="H56" s="10" t="str">
        <f t="shared" si="69"/>
        <v>-</v>
      </c>
      <c r="I56" s="10" t="str">
        <f t="shared" si="69"/>
        <v>-</v>
      </c>
      <c r="J56" s="10" t="str">
        <f t="shared" si="69"/>
        <v>-</v>
      </c>
      <c r="K56" s="10" t="str">
        <f t="shared" si="69"/>
        <v>-</v>
      </c>
      <c r="L56" s="10" t="str">
        <f t="shared" si="69"/>
        <v>-</v>
      </c>
      <c r="M56" s="10" t="str">
        <f t="shared" si="69"/>
        <v>-</v>
      </c>
      <c r="N56" s="10" t="str">
        <f t="shared" si="69"/>
        <v>-</v>
      </c>
      <c r="O56" s="10">
        <f t="shared" si="69"/>
        <v>5.4862388705222198E-2</v>
      </c>
      <c r="P56" s="10">
        <f t="shared" si="69"/>
        <v>0.14674109926656165</v>
      </c>
      <c r="Q56" s="10">
        <f t="shared" si="69"/>
        <v>9.1763649492656363E-2</v>
      </c>
      <c r="R56" s="10">
        <f t="shared" si="69"/>
        <v>1.4692357912226006E-2</v>
      </c>
      <c r="S56" s="10">
        <f t="shared" si="69"/>
        <v>0.17212873890122227</v>
      </c>
      <c r="T56" s="10">
        <f t="shared" si="69"/>
        <v>2.9554832133446896E-2</v>
      </c>
      <c r="U56" s="10">
        <f t="shared" si="69"/>
        <v>6.5797921536249415E-2</v>
      </c>
      <c r="V56" s="10">
        <f t="shared" si="69"/>
        <v>4.5449443125759048E-2</v>
      </c>
    </row>
    <row r="57" spans="1:23" ht="15.75" customHeight="1" outlineLevel="1" x14ac:dyDescent="0.2">
      <c r="A57" s="4"/>
      <c r="B57" s="2" t="s">
        <v>16</v>
      </c>
      <c r="C57" s="2"/>
      <c r="D57" s="10" t="str">
        <f t="shared" ref="D57:V57" si="70">IFERROR(D19/C19-1,"-")</f>
        <v>-</v>
      </c>
      <c r="E57" s="10" t="str">
        <f t="shared" si="70"/>
        <v>-</v>
      </c>
      <c r="F57" s="10" t="str">
        <f t="shared" si="70"/>
        <v>-</v>
      </c>
      <c r="G57" s="10" t="str">
        <f t="shared" si="70"/>
        <v>-</v>
      </c>
      <c r="H57" s="10" t="str">
        <f t="shared" si="70"/>
        <v>-</v>
      </c>
      <c r="I57" s="10" t="str">
        <f t="shared" si="70"/>
        <v>-</v>
      </c>
      <c r="J57" s="10" t="str">
        <f t="shared" si="70"/>
        <v>-</v>
      </c>
      <c r="K57" s="10" t="str">
        <f t="shared" si="70"/>
        <v>-</v>
      </c>
      <c r="L57" s="10" t="str">
        <f t="shared" si="70"/>
        <v>-</v>
      </c>
      <c r="M57" s="10" t="str">
        <f t="shared" si="70"/>
        <v>-</v>
      </c>
      <c r="N57" s="10" t="str">
        <f t="shared" si="70"/>
        <v>-</v>
      </c>
      <c r="O57" s="10">
        <f t="shared" si="70"/>
        <v>-3.5490435490435068E-3</v>
      </c>
      <c r="P57" s="10">
        <f t="shared" si="70"/>
        <v>7.8476811290853155E-2</v>
      </c>
      <c r="Q57" s="10">
        <f t="shared" si="70"/>
        <v>6.3271604938271553E-2</v>
      </c>
      <c r="R57" s="10">
        <f t="shared" si="70"/>
        <v>2.2169969768223163E-2</v>
      </c>
      <c r="S57" s="10">
        <f t="shared" si="70"/>
        <v>0.10768320736115666</v>
      </c>
      <c r="T57" s="10">
        <f t="shared" si="70"/>
        <v>-2.2441032213541101E-2</v>
      </c>
      <c r="U57" s="10">
        <f t="shared" si="70"/>
        <v>-2.9332932396915368E-2</v>
      </c>
      <c r="V57" s="10">
        <f t="shared" si="70"/>
        <v>2.6396284760596966E-2</v>
      </c>
    </row>
    <row r="58" spans="1:23" ht="15.75" customHeight="1" outlineLevel="1" x14ac:dyDescent="0.2">
      <c r="A58" s="4"/>
      <c r="B58" s="2" t="s">
        <v>17</v>
      </c>
      <c r="C58" s="2"/>
      <c r="D58" s="10" t="str">
        <f t="shared" ref="D58:V58" si="71">IFERROR(D20/C20-1,"-")</f>
        <v>-</v>
      </c>
      <c r="E58" s="10" t="str">
        <f t="shared" si="71"/>
        <v>-</v>
      </c>
      <c r="F58" s="10" t="str">
        <f t="shared" si="71"/>
        <v>-</v>
      </c>
      <c r="G58" s="10" t="str">
        <f t="shared" si="71"/>
        <v>-</v>
      </c>
      <c r="H58" s="10" t="str">
        <f t="shared" si="71"/>
        <v>-</v>
      </c>
      <c r="I58" s="10" t="str">
        <f t="shared" si="71"/>
        <v>-</v>
      </c>
      <c r="J58" s="10" t="str">
        <f t="shared" si="71"/>
        <v>-</v>
      </c>
      <c r="K58" s="10" t="str">
        <f t="shared" si="71"/>
        <v>-</v>
      </c>
      <c r="L58" s="10" t="str">
        <f t="shared" si="71"/>
        <v>-</v>
      </c>
      <c r="M58" s="10" t="str">
        <f t="shared" si="71"/>
        <v>-</v>
      </c>
      <c r="N58" s="10" t="str">
        <f t="shared" si="71"/>
        <v>-</v>
      </c>
      <c r="O58" s="10">
        <f t="shared" si="71"/>
        <v>3.1677084662158794E-2</v>
      </c>
      <c r="P58" s="10">
        <f t="shared" si="71"/>
        <v>3.1040526843364002E-2</v>
      </c>
      <c r="Q58" s="10">
        <f t="shared" si="71"/>
        <v>3.5754504504503792E-2</v>
      </c>
      <c r="R58" s="10">
        <f t="shared" si="71"/>
        <v>6.3048039403350575E-3</v>
      </c>
      <c r="S58" s="10">
        <f t="shared" si="71"/>
        <v>-1.0566198217702105E-2</v>
      </c>
      <c r="T58" s="10">
        <f t="shared" si="71"/>
        <v>-5.6711921803850318E-3</v>
      </c>
      <c r="U58" s="10">
        <f t="shared" si="71"/>
        <v>2.7002184149458763E-2</v>
      </c>
      <c r="V58" s="10">
        <f t="shared" si="71"/>
        <v>1.4172227639303703E-2</v>
      </c>
    </row>
    <row r="59" spans="1:23" ht="15.75" customHeight="1" outlineLevel="1" x14ac:dyDescent="0.2">
      <c r="A59" s="4"/>
      <c r="B59" s="2" t="s">
        <v>18</v>
      </c>
      <c r="C59" s="2"/>
      <c r="D59" s="10" t="str">
        <f t="shared" ref="D59:V59" si="72">IFERROR(D21/C21-1,"-")</f>
        <v>-</v>
      </c>
      <c r="E59" s="10" t="str">
        <f t="shared" si="72"/>
        <v>-</v>
      </c>
      <c r="F59" s="10" t="str">
        <f t="shared" si="72"/>
        <v>-</v>
      </c>
      <c r="G59" s="10" t="str">
        <f t="shared" si="72"/>
        <v>-</v>
      </c>
      <c r="H59" s="10" t="str">
        <f t="shared" si="72"/>
        <v>-</v>
      </c>
      <c r="I59" s="10" t="str">
        <f t="shared" si="72"/>
        <v>-</v>
      </c>
      <c r="J59" s="10" t="str">
        <f t="shared" si="72"/>
        <v>-</v>
      </c>
      <c r="K59" s="10" t="str">
        <f t="shared" si="72"/>
        <v>-</v>
      </c>
      <c r="L59" s="10" t="str">
        <f t="shared" si="72"/>
        <v>-</v>
      </c>
      <c r="M59" s="10" t="str">
        <f t="shared" si="72"/>
        <v>-</v>
      </c>
      <c r="N59" s="10" t="str">
        <f t="shared" si="72"/>
        <v>-</v>
      </c>
      <c r="O59" s="10">
        <f t="shared" si="72"/>
        <v>3.6509708769497884E-2</v>
      </c>
      <c r="P59" s="10">
        <f t="shared" si="72"/>
        <v>6.451254687459973E-2</v>
      </c>
      <c r="Q59" s="10">
        <f t="shared" si="72"/>
        <v>4.5292469889243403E-2</v>
      </c>
      <c r="R59" s="10">
        <f t="shared" si="72"/>
        <v>3.4074038895583136E-2</v>
      </c>
      <c r="S59" s="10">
        <f t="shared" si="72"/>
        <v>1.2680228146190853E-2</v>
      </c>
      <c r="T59" s="10">
        <f t="shared" si="72"/>
        <v>1.8259824757101528E-2</v>
      </c>
      <c r="U59" s="10">
        <f t="shared" si="72"/>
        <v>5.3131937474336866E-2</v>
      </c>
      <c r="V59" s="10">
        <f t="shared" si="72"/>
        <v>1.0394555564032348E-2</v>
      </c>
    </row>
    <row r="60" spans="1:23" ht="15.75" customHeight="1" outlineLevel="1" x14ac:dyDescent="0.2">
      <c r="A60" s="4"/>
      <c r="B60" s="2" t="s">
        <v>19</v>
      </c>
      <c r="C60" s="2"/>
      <c r="D60" s="10" t="str">
        <f t="shared" ref="D60:V60" si="73">IFERROR(D22/C22-1,"-")</f>
        <v>-</v>
      </c>
      <c r="E60" s="10" t="str">
        <f t="shared" si="73"/>
        <v>-</v>
      </c>
      <c r="F60" s="10" t="str">
        <f t="shared" si="73"/>
        <v>-</v>
      </c>
      <c r="G60" s="10" t="str">
        <f t="shared" si="73"/>
        <v>-</v>
      </c>
      <c r="H60" s="10" t="str">
        <f t="shared" si="73"/>
        <v>-</v>
      </c>
      <c r="I60" s="10" t="str">
        <f t="shared" si="73"/>
        <v>-</v>
      </c>
      <c r="J60" s="10" t="str">
        <f t="shared" si="73"/>
        <v>-</v>
      </c>
      <c r="K60" s="10" t="str">
        <f t="shared" si="73"/>
        <v>-</v>
      </c>
      <c r="L60" s="10" t="str">
        <f t="shared" si="73"/>
        <v>-</v>
      </c>
      <c r="M60" s="10" t="str">
        <f t="shared" si="73"/>
        <v>-</v>
      </c>
      <c r="N60" s="10" t="str">
        <f t="shared" si="73"/>
        <v>-</v>
      </c>
      <c r="O60" s="10">
        <f t="shared" si="73"/>
        <v>4.6842410083400843E-3</v>
      </c>
      <c r="P60" s="10">
        <f t="shared" si="73"/>
        <v>3.2464310722793543E-2</v>
      </c>
      <c r="Q60" s="10">
        <f t="shared" si="73"/>
        <v>9.2087124345190396E-3</v>
      </c>
      <c r="R60" s="10">
        <f t="shared" si="73"/>
        <v>2.7595252299813744E-2</v>
      </c>
      <c r="S60" s="10">
        <f t="shared" si="73"/>
        <v>2.3494675765087569E-2</v>
      </c>
      <c r="T60" s="10">
        <f t="shared" si="73"/>
        <v>2.4067508402942694E-2</v>
      </c>
      <c r="U60" s="10">
        <f t="shared" si="73"/>
        <v>2.5442743674900736E-2</v>
      </c>
      <c r="V60" s="10">
        <f t="shared" si="73"/>
        <v>-3.7248821968480783E-3</v>
      </c>
    </row>
    <row r="61" spans="1:23" ht="15.75" customHeight="1" x14ac:dyDescent="0.2">
      <c r="A61" s="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23" ht="15.75" customHeight="1" x14ac:dyDescent="0.25">
      <c r="A62" s="3" t="s">
        <v>41</v>
      </c>
      <c r="C62" s="2"/>
      <c r="D62" s="2"/>
      <c r="E62" s="2"/>
      <c r="F62" s="2"/>
      <c r="G62" s="2"/>
      <c r="H62" s="2"/>
      <c r="I62" s="2"/>
      <c r="J62" s="2"/>
      <c r="K62" s="2"/>
      <c r="L62" s="6"/>
      <c r="M62" s="6"/>
      <c r="N62" s="8"/>
      <c r="O62" s="8"/>
      <c r="P62" s="8"/>
      <c r="Q62" s="8"/>
      <c r="R62" s="8"/>
    </row>
    <row r="63" spans="1:23" ht="15.75" customHeight="1" x14ac:dyDescent="0.2">
      <c r="A63" s="4" t="s">
        <v>3</v>
      </c>
      <c r="B63" s="5"/>
      <c r="C63" s="5">
        <f t="shared" ref="C63:V63" si="74">C$5</f>
        <v>42185</v>
      </c>
      <c r="D63" s="5">
        <f t="shared" si="74"/>
        <v>42369</v>
      </c>
      <c r="E63" s="5">
        <f t="shared" si="74"/>
        <v>42551</v>
      </c>
      <c r="F63" s="5">
        <f t="shared" si="74"/>
        <v>42735</v>
      </c>
      <c r="G63" s="5">
        <f t="shared" si="74"/>
        <v>42916</v>
      </c>
      <c r="H63" s="5">
        <f t="shared" si="74"/>
        <v>43100</v>
      </c>
      <c r="I63" s="5">
        <f t="shared" si="74"/>
        <v>43281</v>
      </c>
      <c r="J63" s="5">
        <f t="shared" si="74"/>
        <v>43465</v>
      </c>
      <c r="K63" s="5">
        <f t="shared" si="74"/>
        <v>43646</v>
      </c>
      <c r="L63" s="5">
        <f t="shared" si="74"/>
        <v>43830</v>
      </c>
      <c r="M63" s="5">
        <f t="shared" si="74"/>
        <v>44012</v>
      </c>
      <c r="N63" s="5">
        <f t="shared" si="74"/>
        <v>44185</v>
      </c>
      <c r="O63" s="5">
        <f t="shared" si="74"/>
        <v>44377</v>
      </c>
      <c r="P63" s="5">
        <f t="shared" si="74"/>
        <v>44561</v>
      </c>
      <c r="Q63" s="5">
        <f t="shared" si="74"/>
        <v>44742</v>
      </c>
      <c r="R63" s="5">
        <f t="shared" si="74"/>
        <v>44926</v>
      </c>
      <c r="S63" s="5">
        <f t="shared" si="74"/>
        <v>45107</v>
      </c>
      <c r="T63" s="5">
        <f t="shared" si="74"/>
        <v>45291</v>
      </c>
      <c r="U63" s="5">
        <f t="shared" si="74"/>
        <v>45473</v>
      </c>
      <c r="V63" s="5">
        <f t="shared" si="74"/>
        <v>45657</v>
      </c>
      <c r="W63" s="17"/>
    </row>
    <row r="64" spans="1:23" ht="15.75" customHeight="1" x14ac:dyDescent="0.2">
      <c r="A64" s="4"/>
      <c r="B64" s="2" t="s">
        <v>30</v>
      </c>
      <c r="C64" s="2">
        <v>0</v>
      </c>
      <c r="D64" s="2">
        <v>0</v>
      </c>
      <c r="E64" s="2">
        <v>96</v>
      </c>
      <c r="F64" s="2">
        <v>336</v>
      </c>
      <c r="G64" s="2">
        <v>3312</v>
      </c>
      <c r="H64" s="2">
        <v>4824</v>
      </c>
      <c r="I64" s="2">
        <v>6576</v>
      </c>
      <c r="J64" s="6">
        <v>11784</v>
      </c>
      <c r="K64" s="6">
        <v>17568</v>
      </c>
      <c r="L64" s="6">
        <v>23436</v>
      </c>
      <c r="M64" s="6">
        <v>30840</v>
      </c>
      <c r="N64" s="6">
        <v>35496</v>
      </c>
      <c r="O64" s="6">
        <v>45672</v>
      </c>
      <c r="P64" s="6">
        <v>56832</v>
      </c>
      <c r="Q64" s="6">
        <v>68784</v>
      </c>
      <c r="R64" s="6">
        <v>84468</v>
      </c>
      <c r="S64" s="6">
        <v>99964.01999999999</v>
      </c>
      <c r="T64" s="6">
        <v>108534.12</v>
      </c>
      <c r="U64" s="6">
        <f>9630895*12/1000</f>
        <v>115570.74</v>
      </c>
      <c r="V64" s="6">
        <v>131107</v>
      </c>
      <c r="W64" s="22"/>
    </row>
    <row r="65" spans="1:23" ht="15.75" customHeight="1" x14ac:dyDescent="0.2">
      <c r="A65" s="4"/>
      <c r="B65" s="11" t="s">
        <v>34</v>
      </c>
      <c r="C65" s="2"/>
      <c r="D65" s="2"/>
      <c r="E65" s="2"/>
      <c r="F65" s="2"/>
      <c r="G65" s="2"/>
      <c r="H65" s="2"/>
      <c r="I65" s="2"/>
      <c r="J65" s="6"/>
      <c r="K65" s="6"/>
      <c r="L65" s="7">
        <v>16140</v>
      </c>
      <c r="M65" s="7">
        <v>21252</v>
      </c>
      <c r="N65" s="7">
        <v>26736</v>
      </c>
      <c r="O65" s="7">
        <v>34884</v>
      </c>
      <c r="P65" s="7">
        <v>40644</v>
      </c>
      <c r="Q65" s="7">
        <v>48336</v>
      </c>
      <c r="R65" s="7">
        <v>57012</v>
      </c>
      <c r="S65" s="7">
        <v>67120.861221803993</v>
      </c>
      <c r="T65" s="7">
        <v>72710.495999999999</v>
      </c>
      <c r="U65" s="7">
        <f>U64*U66</f>
        <v>76722.063360738</v>
      </c>
      <c r="V65" s="7">
        <f>V64*V66</f>
        <v>82976.912322199991</v>
      </c>
      <c r="W65" s="8"/>
    </row>
    <row r="66" spans="1:23" ht="15.75" customHeight="1" x14ac:dyDescent="0.2">
      <c r="A66" s="4"/>
      <c r="B66" s="11" t="s">
        <v>25</v>
      </c>
      <c r="C66" s="2"/>
      <c r="D66" s="2"/>
      <c r="E66" s="2"/>
      <c r="F66" s="2"/>
      <c r="G66" s="2"/>
      <c r="H66" s="2"/>
      <c r="I66" s="2"/>
      <c r="J66" s="6"/>
      <c r="K66" s="6"/>
      <c r="L66" s="12">
        <f t="shared" ref="L66:T66" si="75">L65/L64</f>
        <v>0.68868407578085</v>
      </c>
      <c r="M66" s="12">
        <f t="shared" si="75"/>
        <v>0.68910505836575875</v>
      </c>
      <c r="N66" s="12">
        <f t="shared" si="75"/>
        <v>0.75321162947937792</v>
      </c>
      <c r="O66" s="12">
        <f t="shared" si="75"/>
        <v>0.76379400945874931</v>
      </c>
      <c r="P66" s="12">
        <f t="shared" si="75"/>
        <v>0.71516047297297303</v>
      </c>
      <c r="Q66" s="12">
        <f t="shared" si="75"/>
        <v>0.70272156315422196</v>
      </c>
      <c r="R66" s="12">
        <f t="shared" si="75"/>
        <v>0.67495382866884501</v>
      </c>
      <c r="S66" s="12">
        <f t="shared" si="75"/>
        <v>0.6714502</v>
      </c>
      <c r="T66" s="12">
        <f t="shared" si="75"/>
        <v>0.66993214668345769</v>
      </c>
      <c r="U66" s="12">
        <f>0.6638537</f>
        <v>0.66385369999999999</v>
      </c>
      <c r="V66" s="12">
        <v>0.63289459999999997</v>
      </c>
    </row>
    <row r="67" spans="1:23" ht="15.75" customHeight="1" x14ac:dyDescent="0.2">
      <c r="A67" s="4"/>
      <c r="B67" s="2" t="s">
        <v>5</v>
      </c>
      <c r="C67" s="2"/>
      <c r="D67" s="2"/>
      <c r="E67" s="2"/>
      <c r="F67" s="2"/>
      <c r="G67" s="2"/>
      <c r="H67" s="2"/>
      <c r="I67" s="2"/>
      <c r="J67" s="6"/>
      <c r="K67" s="6"/>
      <c r="L67" s="6"/>
      <c r="M67" s="6"/>
      <c r="N67" s="6">
        <v>2404</v>
      </c>
      <c r="O67" s="6">
        <v>2819</v>
      </c>
      <c r="P67" s="6">
        <v>3115</v>
      </c>
      <c r="Q67" s="6">
        <v>3594</v>
      </c>
      <c r="R67" s="6">
        <v>3842</v>
      </c>
      <c r="S67" s="6">
        <v>4022</v>
      </c>
      <c r="T67" s="6">
        <v>4219</v>
      </c>
      <c r="U67" s="6">
        <v>4290</v>
      </c>
      <c r="V67" s="6">
        <v>4591</v>
      </c>
    </row>
    <row r="68" spans="1:23" ht="15.75" customHeight="1" x14ac:dyDescent="0.2">
      <c r="A68" s="4"/>
      <c r="B68" s="2" t="s">
        <v>7</v>
      </c>
      <c r="C68" s="2"/>
      <c r="D68" s="2"/>
      <c r="E68" s="2"/>
      <c r="F68" s="2"/>
      <c r="G68" s="2"/>
      <c r="H68" s="2"/>
      <c r="I68" s="2"/>
      <c r="J68" s="6"/>
      <c r="K68" s="6"/>
      <c r="L68" s="6"/>
      <c r="M68" s="6"/>
      <c r="N68" s="6">
        <v>7437</v>
      </c>
      <c r="O68" s="6">
        <v>8718</v>
      </c>
      <c r="P68" s="6">
        <v>9899</v>
      </c>
      <c r="Q68" s="6">
        <v>11341</v>
      </c>
      <c r="R68" s="6">
        <v>12459</v>
      </c>
      <c r="S68" s="6">
        <v>13227</v>
      </c>
      <c r="T68" s="6">
        <v>14151</v>
      </c>
      <c r="U68" s="6">
        <f>4290+9857+116+436+14</f>
        <v>14713</v>
      </c>
      <c r="V68" s="6">
        <v>15826</v>
      </c>
    </row>
    <row r="69" spans="1:23" ht="15.75" customHeight="1" x14ac:dyDescent="0.2">
      <c r="A69" s="4"/>
      <c r="B69" s="2" t="s">
        <v>8</v>
      </c>
      <c r="C69" s="2"/>
      <c r="D69" s="2">
        <v>12</v>
      </c>
      <c r="E69" s="2">
        <v>18</v>
      </c>
      <c r="F69" s="2">
        <v>39</v>
      </c>
      <c r="G69" s="2">
        <v>61</v>
      </c>
      <c r="H69" s="2">
        <v>76</v>
      </c>
      <c r="I69" s="2">
        <v>100</v>
      </c>
      <c r="J69" s="2">
        <v>111</v>
      </c>
      <c r="K69" s="2">
        <v>146</v>
      </c>
      <c r="L69" s="2">
        <v>153</v>
      </c>
      <c r="M69" s="2">
        <v>174</v>
      </c>
      <c r="N69" s="2">
        <v>184</v>
      </c>
      <c r="O69" s="2">
        <v>198</v>
      </c>
      <c r="P69" s="6">
        <v>202</v>
      </c>
      <c r="Q69" s="6">
        <v>210</v>
      </c>
      <c r="R69" s="6">
        <v>210</v>
      </c>
      <c r="S69" s="6">
        <v>209</v>
      </c>
      <c r="T69" s="6">
        <v>207</v>
      </c>
      <c r="U69" s="6">
        <v>221</v>
      </c>
      <c r="V69" s="6">
        <v>235</v>
      </c>
    </row>
    <row r="70" spans="1:23" ht="15.75" customHeight="1" x14ac:dyDescent="0.2">
      <c r="A70" s="4"/>
      <c r="B70" s="2" t="s">
        <v>9</v>
      </c>
      <c r="C70" s="2"/>
      <c r="D70" s="2"/>
      <c r="E70" s="2"/>
      <c r="F70" s="2"/>
      <c r="G70" s="2"/>
      <c r="H70" s="2"/>
      <c r="I70" s="2"/>
      <c r="J70" s="2">
        <v>209</v>
      </c>
      <c r="K70" s="2">
        <v>304</v>
      </c>
      <c r="L70" s="2">
        <v>313</v>
      </c>
      <c r="M70" s="2">
        <v>374</v>
      </c>
      <c r="N70" s="2">
        <v>390</v>
      </c>
      <c r="O70" s="2">
        <v>417</v>
      </c>
      <c r="P70" s="6">
        <v>421</v>
      </c>
      <c r="Q70" s="6">
        <v>431</v>
      </c>
      <c r="R70" s="6">
        <v>434</v>
      </c>
      <c r="S70" s="6">
        <v>450</v>
      </c>
      <c r="T70" s="6">
        <v>478</v>
      </c>
      <c r="U70" s="6">
        <v>491</v>
      </c>
      <c r="V70" s="6">
        <v>521</v>
      </c>
    </row>
    <row r="71" spans="1:23" ht="15.75" customHeight="1" x14ac:dyDescent="0.2">
      <c r="A71" s="4"/>
      <c r="B71" s="2" t="s">
        <v>40</v>
      </c>
      <c r="C71" s="2"/>
      <c r="D71" s="2"/>
      <c r="E71" s="2"/>
      <c r="F71" s="2"/>
      <c r="G71" s="2"/>
      <c r="H71" s="2"/>
      <c r="I71" s="2"/>
      <c r="J71" s="6"/>
      <c r="K71" s="6"/>
      <c r="L71" s="6"/>
      <c r="M71" s="6"/>
      <c r="N71">
        <v>963.00000000000011</v>
      </c>
      <c r="O71">
        <v>1110</v>
      </c>
      <c r="P71">
        <v>1224.9999999999998</v>
      </c>
      <c r="Q71">
        <v>1324</v>
      </c>
      <c r="R71">
        <v>1397.9999999999993</v>
      </c>
      <c r="S71">
        <v>1454.9999999999998</v>
      </c>
      <c r="T71">
        <v>1509</v>
      </c>
      <c r="U71">
        <v>1533</v>
      </c>
      <c r="V71">
        <v>1593</v>
      </c>
    </row>
    <row r="72" spans="1:23" ht="15.75" customHeight="1" x14ac:dyDescent="0.2">
      <c r="A72" s="4"/>
      <c r="B72" s="2" t="s">
        <v>14</v>
      </c>
      <c r="C72" s="2">
        <v>0</v>
      </c>
      <c r="D72" s="2">
        <v>0</v>
      </c>
      <c r="E72" s="2">
        <v>2</v>
      </c>
      <c r="F72" s="2">
        <v>2</v>
      </c>
      <c r="G72" s="2">
        <v>2</v>
      </c>
      <c r="H72" s="2">
        <v>2</v>
      </c>
      <c r="I72" s="2">
        <v>2</v>
      </c>
      <c r="J72" s="2">
        <v>2</v>
      </c>
      <c r="K72" s="2">
        <v>2</v>
      </c>
      <c r="L72" s="2">
        <v>2</v>
      </c>
      <c r="M72" s="2">
        <v>2</v>
      </c>
      <c r="N72" s="2">
        <v>2</v>
      </c>
      <c r="O72" s="2">
        <v>2</v>
      </c>
      <c r="P72" s="2">
        <v>2</v>
      </c>
      <c r="Q72" s="2">
        <v>3</v>
      </c>
      <c r="R72" s="2">
        <v>3</v>
      </c>
      <c r="S72" s="2">
        <v>3</v>
      </c>
      <c r="T72" s="2">
        <v>3</v>
      </c>
      <c r="U72" s="2">
        <v>3</v>
      </c>
      <c r="V72" s="2">
        <v>4</v>
      </c>
    </row>
    <row r="73" spans="1:23" ht="15.75" customHeight="1" x14ac:dyDescent="0.2">
      <c r="A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23" ht="15.75" customHeight="1" x14ac:dyDescent="0.2">
      <c r="A74" s="4" t="s">
        <v>15</v>
      </c>
      <c r="B74" s="2"/>
      <c r="C74" s="5">
        <f t="shared" ref="C74:V74" si="76">C$5</f>
        <v>42185</v>
      </c>
      <c r="D74" s="5">
        <f t="shared" si="76"/>
        <v>42369</v>
      </c>
      <c r="E74" s="5">
        <f t="shared" si="76"/>
        <v>42551</v>
      </c>
      <c r="F74" s="5">
        <f t="shared" si="76"/>
        <v>42735</v>
      </c>
      <c r="G74" s="5">
        <f t="shared" si="76"/>
        <v>42916</v>
      </c>
      <c r="H74" s="5">
        <f t="shared" si="76"/>
        <v>43100</v>
      </c>
      <c r="I74" s="5">
        <f t="shared" si="76"/>
        <v>43281</v>
      </c>
      <c r="J74" s="5">
        <f t="shared" si="76"/>
        <v>43465</v>
      </c>
      <c r="K74" s="5">
        <f t="shared" si="76"/>
        <v>43646</v>
      </c>
      <c r="L74" s="5">
        <f t="shared" si="76"/>
        <v>43830</v>
      </c>
      <c r="M74" s="5">
        <f t="shared" si="76"/>
        <v>44012</v>
      </c>
      <c r="N74" s="5">
        <f t="shared" si="76"/>
        <v>44185</v>
      </c>
      <c r="O74" s="5">
        <f t="shared" si="76"/>
        <v>44377</v>
      </c>
      <c r="P74" s="5">
        <f t="shared" si="76"/>
        <v>44561</v>
      </c>
      <c r="Q74" s="5">
        <f t="shared" si="76"/>
        <v>44742</v>
      </c>
      <c r="R74" s="5">
        <f t="shared" si="76"/>
        <v>44926</v>
      </c>
      <c r="S74" s="5">
        <f t="shared" si="76"/>
        <v>45107</v>
      </c>
      <c r="T74" s="5">
        <f t="shared" si="76"/>
        <v>45291</v>
      </c>
      <c r="U74" s="5">
        <f t="shared" si="76"/>
        <v>45473</v>
      </c>
      <c r="V74" s="5">
        <f t="shared" si="76"/>
        <v>45657</v>
      </c>
    </row>
    <row r="75" spans="1:23" ht="15.75" customHeight="1" x14ac:dyDescent="0.2">
      <c r="A75" s="4"/>
      <c r="B75" s="2" t="s">
        <v>4</v>
      </c>
      <c r="C75" s="6">
        <f t="shared" ref="C75:T75" si="77">C64/12</f>
        <v>0</v>
      </c>
      <c r="D75" s="6">
        <f t="shared" si="77"/>
        <v>0</v>
      </c>
      <c r="E75" s="6">
        <f t="shared" si="77"/>
        <v>8</v>
      </c>
      <c r="F75" s="6">
        <f t="shared" si="77"/>
        <v>28</v>
      </c>
      <c r="G75" s="6">
        <f t="shared" si="77"/>
        <v>276</v>
      </c>
      <c r="H75" s="6">
        <f t="shared" si="77"/>
        <v>402</v>
      </c>
      <c r="I75" s="6">
        <f t="shared" si="77"/>
        <v>548</v>
      </c>
      <c r="J75" s="6">
        <f t="shared" si="77"/>
        <v>982</v>
      </c>
      <c r="K75" s="6">
        <f t="shared" si="77"/>
        <v>1464</v>
      </c>
      <c r="L75" s="6">
        <f t="shared" si="77"/>
        <v>1953</v>
      </c>
      <c r="M75" s="6">
        <f t="shared" si="77"/>
        <v>2570</v>
      </c>
      <c r="N75" s="6">
        <f t="shared" si="77"/>
        <v>2958</v>
      </c>
      <c r="O75" s="6">
        <f t="shared" si="77"/>
        <v>3806</v>
      </c>
      <c r="P75" s="6">
        <f t="shared" si="77"/>
        <v>4736</v>
      </c>
      <c r="Q75" s="6">
        <f t="shared" si="77"/>
        <v>5732</v>
      </c>
      <c r="R75" s="6">
        <f t="shared" si="77"/>
        <v>7039</v>
      </c>
      <c r="S75" s="6">
        <f t="shared" si="77"/>
        <v>8330.3349999999991</v>
      </c>
      <c r="T75" s="6">
        <f t="shared" si="77"/>
        <v>9044.51</v>
      </c>
      <c r="U75" s="6">
        <f t="shared" ref="U75:V75" si="78">U64/12</f>
        <v>9630.8950000000004</v>
      </c>
      <c r="V75" s="6">
        <f t="shared" si="78"/>
        <v>10925.583333333334</v>
      </c>
    </row>
    <row r="76" spans="1:23" ht="15.75" customHeight="1" x14ac:dyDescent="0.2">
      <c r="A76" s="4"/>
      <c r="B76" s="2" t="s">
        <v>31</v>
      </c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>
        <f t="shared" ref="N76:T76" si="79">IFERROR(N64/N67*1000,"-")</f>
        <v>14765.391014975041</v>
      </c>
      <c r="O76" s="6">
        <f t="shared" si="79"/>
        <v>16201.489890031926</v>
      </c>
      <c r="P76" s="6">
        <f t="shared" si="79"/>
        <v>18244.6227929374</v>
      </c>
      <c r="Q76" s="6">
        <f t="shared" si="79"/>
        <v>19138.564273789652</v>
      </c>
      <c r="R76" s="6">
        <f t="shared" si="79"/>
        <v>21985.424258198855</v>
      </c>
      <c r="S76" s="6">
        <f t="shared" si="79"/>
        <v>24854.306315266032</v>
      </c>
      <c r="T76" s="6">
        <f t="shared" si="79"/>
        <v>25725.081772931971</v>
      </c>
      <c r="U76" s="6">
        <f t="shared" ref="U76:V76" si="80">IFERROR(U64/U67*1000,"-")</f>
        <v>26939.566433566433</v>
      </c>
      <c r="V76" s="6">
        <f t="shared" si="80"/>
        <v>28557.394903071228</v>
      </c>
    </row>
    <row r="77" spans="1:23" ht="15.75" customHeight="1" x14ac:dyDescent="0.2">
      <c r="A77" s="4"/>
      <c r="B77" s="2" t="s">
        <v>32</v>
      </c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>
        <f t="shared" ref="N77:T77" si="81">IFERROR(N64/N68*1000,"-")</f>
        <v>4772.892295280355</v>
      </c>
      <c r="O77" s="6">
        <f t="shared" si="81"/>
        <v>5238.8162422573978</v>
      </c>
      <c r="P77" s="6">
        <f t="shared" si="81"/>
        <v>5741.1859783816544</v>
      </c>
      <c r="Q77" s="6">
        <f t="shared" si="81"/>
        <v>6065.0736266643153</v>
      </c>
      <c r="R77" s="6">
        <f t="shared" si="81"/>
        <v>6779.6773416807127</v>
      </c>
      <c r="S77" s="6">
        <f t="shared" si="81"/>
        <v>7557.5731458380578</v>
      </c>
      <c r="T77" s="6">
        <f t="shared" si="81"/>
        <v>7669.7138011447951</v>
      </c>
      <c r="U77" s="6">
        <f t="shared" ref="U77:V77" si="82">IFERROR(U64/U68*1000,"-")</f>
        <v>7855.0084958879906</v>
      </c>
      <c r="V77" s="6">
        <f t="shared" si="82"/>
        <v>8284.2790345001886</v>
      </c>
    </row>
    <row r="78" spans="1:23" ht="15.75" customHeight="1" x14ac:dyDescent="0.2">
      <c r="A78" s="4"/>
      <c r="B78" s="2" t="s">
        <v>33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>
        <f t="shared" ref="N78:T78" si="83">IFERROR(N64/N71*1000,"-")</f>
        <v>36859.813084112146</v>
      </c>
      <c r="O78" s="6">
        <f t="shared" si="83"/>
        <v>41145.945945945947</v>
      </c>
      <c r="P78" s="6">
        <f t="shared" si="83"/>
        <v>46393.469387755111</v>
      </c>
      <c r="Q78" s="6">
        <f t="shared" si="83"/>
        <v>51951.661631419935</v>
      </c>
      <c r="R78" s="6">
        <f t="shared" si="83"/>
        <v>60420.600858369129</v>
      </c>
      <c r="S78" s="6">
        <f t="shared" si="83"/>
        <v>68703.793814432996</v>
      </c>
      <c r="T78" s="6">
        <f t="shared" si="83"/>
        <v>71924.532803180904</v>
      </c>
      <c r="U78" s="6">
        <f t="shared" ref="U78:V78" si="84">IFERROR(U64/U71*1000,"-")</f>
        <v>75388.610567514668</v>
      </c>
      <c r="V78" s="6">
        <f t="shared" si="84"/>
        <v>82301.946013810419</v>
      </c>
    </row>
    <row r="79" spans="1:23" ht="15.75" customHeight="1" x14ac:dyDescent="0.2">
      <c r="A79" s="4"/>
      <c r="B79" s="2" t="s">
        <v>16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>
        <f t="shared" ref="N79" si="85">IFERROR(N67/N69,"-")</f>
        <v>13.065217391304348</v>
      </c>
      <c r="O79" s="9">
        <f t="shared" ref="O79:P79" si="86">IFERROR(O67/O69,"-")</f>
        <v>14.237373737373737</v>
      </c>
      <c r="P79" s="9">
        <f t="shared" si="86"/>
        <v>15.420792079207921</v>
      </c>
      <c r="Q79" s="9">
        <f t="shared" ref="Q79:R79" si="87">IFERROR(Q67/Q69,"-")</f>
        <v>17.114285714285714</v>
      </c>
      <c r="R79" s="9">
        <f t="shared" si="87"/>
        <v>18.295238095238094</v>
      </c>
      <c r="S79" s="9">
        <f t="shared" ref="S79:T79" si="88">IFERROR(S67/S69,"-")</f>
        <v>19.244019138755981</v>
      </c>
      <c r="T79" s="9">
        <f t="shared" si="88"/>
        <v>20.381642512077295</v>
      </c>
      <c r="U79" s="9">
        <f t="shared" ref="U79:V79" si="89">IFERROR(U67/U69,"-")</f>
        <v>19.411764705882351</v>
      </c>
      <c r="V79" s="9">
        <f t="shared" si="89"/>
        <v>19.536170212765956</v>
      </c>
    </row>
    <row r="80" spans="1:23" ht="15.75" customHeight="1" x14ac:dyDescent="0.2">
      <c r="A80" s="4"/>
      <c r="B80" s="2" t="s">
        <v>17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>
        <f t="shared" ref="N80" si="90">IFERROR(N67/N71,"-")</f>
        <v>2.4963655244029073</v>
      </c>
      <c r="O80" s="9">
        <f t="shared" ref="O80:P80" si="91">IFERROR(O67/O71,"-")</f>
        <v>2.5396396396396397</v>
      </c>
      <c r="P80" s="9">
        <f t="shared" si="91"/>
        <v>2.5428571428571431</v>
      </c>
      <c r="Q80" s="9">
        <f t="shared" ref="Q80:R80" si="92">IFERROR(Q67/Q71,"-")</f>
        <v>2.714501510574018</v>
      </c>
      <c r="R80" s="9">
        <f t="shared" si="92"/>
        <v>2.7482117310443503</v>
      </c>
      <c r="S80" s="9">
        <f t="shared" ref="S80:T80" si="93">IFERROR(S67/S71,"-")</f>
        <v>2.7642611683848801</v>
      </c>
      <c r="T80" s="9">
        <f t="shared" si="93"/>
        <v>2.7958913187541419</v>
      </c>
      <c r="U80" s="9">
        <f t="shared" ref="U80:V80" si="94">IFERROR(U67/U71,"-")</f>
        <v>2.7984344422700587</v>
      </c>
      <c r="V80" s="9">
        <f t="shared" si="94"/>
        <v>2.8819836785938482</v>
      </c>
    </row>
    <row r="81" spans="1:22" ht="15.75" customHeight="1" x14ac:dyDescent="0.2">
      <c r="A81" s="4"/>
      <c r="B81" s="2" t="s">
        <v>18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>
        <f t="shared" ref="N81" si="95">IFERROR(N68/N71,"-")</f>
        <v>7.722741433021806</v>
      </c>
      <c r="O81" s="9">
        <f t="shared" ref="O81:P81" si="96">IFERROR(O68/O71,"-")</f>
        <v>7.8540540540540542</v>
      </c>
      <c r="P81" s="9">
        <f t="shared" si="96"/>
        <v>8.0808163265306145</v>
      </c>
      <c r="Q81" s="9">
        <f t="shared" ref="Q81:R81" si="97">IFERROR(Q68/Q71,"-")</f>
        <v>8.5657099697885197</v>
      </c>
      <c r="R81" s="9">
        <f t="shared" si="97"/>
        <v>8.912017167381979</v>
      </c>
      <c r="S81" s="9">
        <f t="shared" ref="S81:T81" si="98">IFERROR(S68/S71,"-")</f>
        <v>9.0907216494845375</v>
      </c>
      <c r="T81" s="9">
        <f t="shared" si="98"/>
        <v>9.3777335984095433</v>
      </c>
      <c r="U81" s="9">
        <f t="shared" ref="U81:V81" si="99">IFERROR(U68/U71,"-")</f>
        <v>9.5975212002609265</v>
      </c>
      <c r="V81" s="9">
        <f t="shared" si="99"/>
        <v>9.9347143753923408</v>
      </c>
    </row>
    <row r="82" spans="1:22" ht="15.75" customHeight="1" x14ac:dyDescent="0.2">
      <c r="A82" s="4"/>
      <c r="B82" s="2" t="s">
        <v>19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>
        <f t="shared" ref="N82" si="100">IFERROR(N68/N67,"-")</f>
        <v>3.0935940099833612</v>
      </c>
      <c r="O82" s="9">
        <f t="shared" ref="O82:P82" si="101">IFERROR(O68/O67,"-")</f>
        <v>3.0925860234125575</v>
      </c>
      <c r="P82" s="9">
        <f t="shared" si="101"/>
        <v>3.1778491171749597</v>
      </c>
      <c r="Q82" s="9">
        <f t="shared" ref="Q82:R82" si="102">IFERROR(Q68/Q67,"-")</f>
        <v>3.1555370061213135</v>
      </c>
      <c r="R82" s="9">
        <f t="shared" si="102"/>
        <v>3.2428422696512231</v>
      </c>
      <c r="S82" s="9">
        <f t="shared" ref="S82:T82" si="103">IFERROR(S68/S67,"-")</f>
        <v>3.2886623570363005</v>
      </c>
      <c r="T82" s="9">
        <f t="shared" si="103"/>
        <v>3.3541123488978433</v>
      </c>
      <c r="U82" s="9">
        <f t="shared" ref="U82:V82" si="104">IFERROR(U68/U67,"-")</f>
        <v>3.4296037296037296</v>
      </c>
      <c r="V82" s="9">
        <f t="shared" si="104"/>
        <v>3.4471792637769547</v>
      </c>
    </row>
    <row r="83" spans="1:22" ht="15.75" customHeight="1" outlineLevel="1" x14ac:dyDescent="0.2">
      <c r="A83" s="4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14"/>
      <c r="O83" s="14"/>
      <c r="P83" s="14"/>
      <c r="Q83" s="14"/>
      <c r="R83" s="14"/>
      <c r="S83" s="14"/>
      <c r="T83" s="14"/>
      <c r="U83" s="14"/>
      <c r="V83" s="14"/>
    </row>
    <row r="84" spans="1:22" ht="15.75" customHeight="1" outlineLevel="1" x14ac:dyDescent="0.2">
      <c r="A84" s="4" t="s">
        <v>20</v>
      </c>
      <c r="B84" s="2"/>
      <c r="C84" s="5">
        <f t="shared" ref="C84:V84" si="105">C$5</f>
        <v>42185</v>
      </c>
      <c r="D84" s="5">
        <f t="shared" si="105"/>
        <v>42369</v>
      </c>
      <c r="E84" s="5">
        <f t="shared" si="105"/>
        <v>42551</v>
      </c>
      <c r="F84" s="5">
        <f t="shared" si="105"/>
        <v>42735</v>
      </c>
      <c r="G84" s="5">
        <f t="shared" si="105"/>
        <v>42916</v>
      </c>
      <c r="H84" s="5">
        <f t="shared" si="105"/>
        <v>43100</v>
      </c>
      <c r="I84" s="5">
        <f t="shared" si="105"/>
        <v>43281</v>
      </c>
      <c r="J84" s="5">
        <f t="shared" si="105"/>
        <v>43465</v>
      </c>
      <c r="K84" s="5">
        <f t="shared" si="105"/>
        <v>43646</v>
      </c>
      <c r="L84" s="5">
        <f t="shared" si="105"/>
        <v>43830</v>
      </c>
      <c r="M84" s="5">
        <f t="shared" si="105"/>
        <v>44012</v>
      </c>
      <c r="N84" s="5">
        <f t="shared" si="105"/>
        <v>44185</v>
      </c>
      <c r="O84" s="5">
        <f t="shared" si="105"/>
        <v>44377</v>
      </c>
      <c r="P84" s="5">
        <f t="shared" si="105"/>
        <v>44561</v>
      </c>
      <c r="Q84" s="5">
        <f t="shared" si="105"/>
        <v>44742</v>
      </c>
      <c r="R84" s="5">
        <f t="shared" si="105"/>
        <v>44926</v>
      </c>
      <c r="S84" s="5">
        <f t="shared" si="105"/>
        <v>45107</v>
      </c>
      <c r="T84" s="5">
        <f t="shared" si="105"/>
        <v>45291</v>
      </c>
      <c r="U84" s="5">
        <f t="shared" si="105"/>
        <v>45473</v>
      </c>
      <c r="V84" s="5">
        <f t="shared" si="105"/>
        <v>45657</v>
      </c>
    </row>
    <row r="85" spans="1:22" ht="15.75" customHeight="1" outlineLevel="1" x14ac:dyDescent="0.2">
      <c r="A85" s="4"/>
      <c r="B85" s="2" t="s">
        <v>30</v>
      </c>
      <c r="C85" s="2"/>
      <c r="D85" s="2">
        <f t="shared" ref="D85:V85" si="106">D64-C64</f>
        <v>0</v>
      </c>
      <c r="E85" s="2">
        <f t="shared" si="106"/>
        <v>96</v>
      </c>
      <c r="F85" s="2">
        <f t="shared" si="106"/>
        <v>240</v>
      </c>
      <c r="G85" s="2">
        <f t="shared" si="106"/>
        <v>2976</v>
      </c>
      <c r="H85" s="2">
        <f t="shared" si="106"/>
        <v>1512</v>
      </c>
      <c r="I85" s="2">
        <f t="shared" si="106"/>
        <v>1752</v>
      </c>
      <c r="J85" s="6">
        <f t="shared" si="106"/>
        <v>5208</v>
      </c>
      <c r="K85" s="6">
        <f t="shared" si="106"/>
        <v>5784</v>
      </c>
      <c r="L85" s="6">
        <f t="shared" si="106"/>
        <v>5868</v>
      </c>
      <c r="M85" s="6">
        <f t="shared" si="106"/>
        <v>7404</v>
      </c>
      <c r="N85" s="6">
        <f t="shared" si="106"/>
        <v>4656</v>
      </c>
      <c r="O85" s="6">
        <f t="shared" si="106"/>
        <v>10176</v>
      </c>
      <c r="P85" s="6">
        <f t="shared" si="106"/>
        <v>11160</v>
      </c>
      <c r="Q85" s="6">
        <f t="shared" si="106"/>
        <v>11952</v>
      </c>
      <c r="R85" s="6">
        <f t="shared" si="106"/>
        <v>15684</v>
      </c>
      <c r="S85" s="6">
        <f t="shared" si="106"/>
        <v>15496.01999999999</v>
      </c>
      <c r="T85" s="6">
        <f t="shared" si="106"/>
        <v>8570.1000000000058</v>
      </c>
      <c r="U85" s="6">
        <f t="shared" si="106"/>
        <v>7036.6200000000099</v>
      </c>
      <c r="V85" s="6">
        <f t="shared" si="106"/>
        <v>15536.259999999995</v>
      </c>
    </row>
    <row r="86" spans="1:22" ht="15.75" customHeight="1" outlineLevel="1" x14ac:dyDescent="0.2">
      <c r="A86" s="4"/>
      <c r="B86" s="2" t="s">
        <v>5</v>
      </c>
      <c r="C86" s="2"/>
      <c r="D86" s="2"/>
      <c r="E86" s="2"/>
      <c r="F86" s="2"/>
      <c r="G86" s="2"/>
      <c r="H86" s="2"/>
      <c r="I86" s="2"/>
      <c r="J86" s="6"/>
      <c r="K86" s="6"/>
      <c r="L86" s="6"/>
      <c r="M86" s="6"/>
      <c r="N86" s="6"/>
      <c r="O86" s="6">
        <f t="shared" ref="O86:V86" si="107">O67-N67</f>
        <v>415</v>
      </c>
      <c r="P86" s="6">
        <f t="shared" si="107"/>
        <v>296</v>
      </c>
      <c r="Q86" s="6">
        <f t="shared" si="107"/>
        <v>479</v>
      </c>
      <c r="R86" s="6">
        <f t="shared" si="107"/>
        <v>248</v>
      </c>
      <c r="S86" s="6">
        <f t="shared" si="107"/>
        <v>180</v>
      </c>
      <c r="T86" s="6">
        <f t="shared" si="107"/>
        <v>197</v>
      </c>
      <c r="U86" s="6">
        <f t="shared" si="107"/>
        <v>71</v>
      </c>
      <c r="V86" s="6">
        <f t="shared" si="107"/>
        <v>301</v>
      </c>
    </row>
    <row r="87" spans="1:22" ht="15.75" customHeight="1" outlineLevel="1" x14ac:dyDescent="0.2">
      <c r="A87" s="4"/>
      <c r="B87" s="2" t="s">
        <v>7</v>
      </c>
      <c r="C87" s="2"/>
      <c r="D87" s="2"/>
      <c r="E87" s="2"/>
      <c r="F87" s="2"/>
      <c r="G87" s="2"/>
      <c r="H87" s="2"/>
      <c r="I87" s="2"/>
      <c r="J87" s="6"/>
      <c r="K87" s="6"/>
      <c r="L87" s="6"/>
      <c r="M87" s="6"/>
      <c r="N87" s="6"/>
      <c r="O87" s="6">
        <f t="shared" ref="O87:V87" si="108">O68-N68</f>
        <v>1281</v>
      </c>
      <c r="P87" s="6">
        <f t="shared" si="108"/>
        <v>1181</v>
      </c>
      <c r="Q87" s="6">
        <f t="shared" si="108"/>
        <v>1442</v>
      </c>
      <c r="R87" s="6">
        <f t="shared" si="108"/>
        <v>1118</v>
      </c>
      <c r="S87" s="6">
        <f t="shared" si="108"/>
        <v>768</v>
      </c>
      <c r="T87" s="6">
        <f t="shared" si="108"/>
        <v>924</v>
      </c>
      <c r="U87" s="6">
        <f t="shared" si="108"/>
        <v>562</v>
      </c>
      <c r="V87" s="6">
        <f t="shared" si="108"/>
        <v>1113</v>
      </c>
    </row>
    <row r="88" spans="1:22" ht="15.75" customHeight="1" outlineLevel="1" x14ac:dyDescent="0.2">
      <c r="A88" s="4"/>
      <c r="B88" s="2" t="s">
        <v>8</v>
      </c>
      <c r="C88" s="2"/>
      <c r="D88" s="2">
        <f t="shared" ref="D88:V88" si="109">D69-C69</f>
        <v>12</v>
      </c>
      <c r="E88" s="2">
        <f t="shared" si="109"/>
        <v>6</v>
      </c>
      <c r="F88" s="2">
        <f t="shared" si="109"/>
        <v>21</v>
      </c>
      <c r="G88" s="2">
        <f t="shared" si="109"/>
        <v>22</v>
      </c>
      <c r="H88" s="2">
        <f t="shared" si="109"/>
        <v>15</v>
      </c>
      <c r="I88" s="2">
        <f t="shared" si="109"/>
        <v>24</v>
      </c>
      <c r="J88" s="2">
        <f t="shared" si="109"/>
        <v>11</v>
      </c>
      <c r="K88" s="2">
        <f t="shared" si="109"/>
        <v>35</v>
      </c>
      <c r="L88" s="2">
        <f t="shared" si="109"/>
        <v>7</v>
      </c>
      <c r="M88" s="2">
        <f t="shared" si="109"/>
        <v>21</v>
      </c>
      <c r="N88" s="2">
        <f t="shared" si="109"/>
        <v>10</v>
      </c>
      <c r="O88" s="2">
        <f t="shared" si="109"/>
        <v>14</v>
      </c>
      <c r="P88" s="2">
        <f t="shared" si="109"/>
        <v>4</v>
      </c>
      <c r="Q88" s="2">
        <f t="shared" si="109"/>
        <v>8</v>
      </c>
      <c r="R88" s="2">
        <f t="shared" si="109"/>
        <v>0</v>
      </c>
      <c r="S88" s="2">
        <f t="shared" si="109"/>
        <v>-1</v>
      </c>
      <c r="T88" s="2">
        <f t="shared" si="109"/>
        <v>-2</v>
      </c>
      <c r="U88" s="2">
        <f t="shared" si="109"/>
        <v>14</v>
      </c>
      <c r="V88" s="2">
        <f t="shared" si="109"/>
        <v>14</v>
      </c>
    </row>
    <row r="89" spans="1:22" ht="15.75" customHeight="1" outlineLevel="1" x14ac:dyDescent="0.2">
      <c r="A89" s="4"/>
      <c r="B89" s="2" t="s">
        <v>9</v>
      </c>
      <c r="C89" s="2"/>
      <c r="D89" s="2">
        <f t="shared" ref="D89:V89" si="110">D70-C70</f>
        <v>0</v>
      </c>
      <c r="E89" s="2">
        <f t="shared" si="110"/>
        <v>0</v>
      </c>
      <c r="F89" s="2">
        <f t="shared" si="110"/>
        <v>0</v>
      </c>
      <c r="G89" s="2">
        <f t="shared" si="110"/>
        <v>0</v>
      </c>
      <c r="H89" s="2">
        <f t="shared" si="110"/>
        <v>0</v>
      </c>
      <c r="I89" s="2">
        <f t="shared" si="110"/>
        <v>0</v>
      </c>
      <c r="J89" s="2">
        <f t="shared" si="110"/>
        <v>209</v>
      </c>
      <c r="K89" s="2">
        <f t="shared" si="110"/>
        <v>95</v>
      </c>
      <c r="L89" s="2">
        <f t="shared" si="110"/>
        <v>9</v>
      </c>
      <c r="M89" s="2">
        <f t="shared" si="110"/>
        <v>61</v>
      </c>
      <c r="N89" s="2">
        <f t="shared" si="110"/>
        <v>16</v>
      </c>
      <c r="O89" s="2">
        <f t="shared" si="110"/>
        <v>27</v>
      </c>
      <c r="P89" s="2">
        <f t="shared" si="110"/>
        <v>4</v>
      </c>
      <c r="Q89" s="2">
        <f t="shared" si="110"/>
        <v>10</v>
      </c>
      <c r="R89" s="2">
        <f t="shared" si="110"/>
        <v>3</v>
      </c>
      <c r="S89" s="2">
        <f t="shared" si="110"/>
        <v>16</v>
      </c>
      <c r="T89" s="2">
        <f t="shared" si="110"/>
        <v>28</v>
      </c>
      <c r="U89" s="2">
        <f t="shared" si="110"/>
        <v>13</v>
      </c>
      <c r="V89" s="2">
        <f t="shared" si="110"/>
        <v>30</v>
      </c>
    </row>
    <row r="90" spans="1:22" ht="15.75" customHeight="1" outlineLevel="1" x14ac:dyDescent="0.2">
      <c r="A90" s="4"/>
      <c r="B90" s="2" t="s">
        <v>40</v>
      </c>
      <c r="C90" s="2"/>
      <c r="D90" s="2"/>
      <c r="E90" s="2"/>
      <c r="F90" s="2"/>
      <c r="G90" s="2"/>
      <c r="H90" s="2"/>
      <c r="I90" s="2"/>
      <c r="J90" s="6"/>
      <c r="K90" s="6"/>
      <c r="L90" s="6"/>
      <c r="M90" s="6"/>
      <c r="N90" s="6"/>
      <c r="O90" s="6">
        <f t="shared" ref="O90:V90" si="111">O71-N71</f>
        <v>146.99999999999989</v>
      </c>
      <c r="P90" s="6">
        <f t="shared" si="111"/>
        <v>114.99999999999977</v>
      </c>
      <c r="Q90" s="6">
        <f t="shared" si="111"/>
        <v>99.000000000000227</v>
      </c>
      <c r="R90" s="6">
        <f t="shared" si="111"/>
        <v>73.999999999999318</v>
      </c>
      <c r="S90" s="6">
        <f t="shared" si="111"/>
        <v>57.000000000000455</v>
      </c>
      <c r="T90" s="6">
        <f t="shared" si="111"/>
        <v>54.000000000000227</v>
      </c>
      <c r="U90" s="6">
        <f t="shared" si="111"/>
        <v>24</v>
      </c>
      <c r="V90" s="6">
        <f t="shared" si="111"/>
        <v>60</v>
      </c>
    </row>
    <row r="91" spans="1:22" ht="15.75" customHeight="1" outlineLevel="1" x14ac:dyDescent="0.2">
      <c r="A91" s="4"/>
      <c r="B91" s="2" t="s">
        <v>14</v>
      </c>
      <c r="C91" s="2"/>
      <c r="D91" s="2">
        <f t="shared" ref="D91:V91" si="112">D72-C72</f>
        <v>0</v>
      </c>
      <c r="E91" s="2">
        <f t="shared" si="112"/>
        <v>2</v>
      </c>
      <c r="F91" s="2">
        <f t="shared" si="112"/>
        <v>0</v>
      </c>
      <c r="G91" s="2">
        <f t="shared" si="112"/>
        <v>0</v>
      </c>
      <c r="H91" s="2">
        <f t="shared" si="112"/>
        <v>0</v>
      </c>
      <c r="I91" s="2">
        <f t="shared" si="112"/>
        <v>0</v>
      </c>
      <c r="J91" s="2">
        <f t="shared" si="112"/>
        <v>0</v>
      </c>
      <c r="K91" s="2">
        <f t="shared" si="112"/>
        <v>0</v>
      </c>
      <c r="L91" s="2">
        <f t="shared" si="112"/>
        <v>0</v>
      </c>
      <c r="M91" s="2">
        <f t="shared" si="112"/>
        <v>0</v>
      </c>
      <c r="N91" s="2">
        <f t="shared" si="112"/>
        <v>0</v>
      </c>
      <c r="O91" s="2">
        <f t="shared" si="112"/>
        <v>0</v>
      </c>
      <c r="P91" s="2">
        <f t="shared" si="112"/>
        <v>0</v>
      </c>
      <c r="Q91" s="2">
        <f t="shared" si="112"/>
        <v>1</v>
      </c>
      <c r="R91" s="2">
        <f t="shared" si="112"/>
        <v>0</v>
      </c>
      <c r="S91" s="2">
        <f t="shared" si="112"/>
        <v>0</v>
      </c>
      <c r="T91" s="2">
        <f t="shared" si="112"/>
        <v>0</v>
      </c>
      <c r="U91" s="2">
        <f t="shared" si="112"/>
        <v>0</v>
      </c>
      <c r="V91" s="2">
        <f t="shared" si="112"/>
        <v>1</v>
      </c>
    </row>
    <row r="92" spans="1:22" ht="15.75" customHeight="1" outlineLevel="1" x14ac:dyDescent="0.2">
      <c r="A92" s="4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22" ht="15.75" customHeight="1" outlineLevel="1" x14ac:dyDescent="0.2">
      <c r="A93" s="4" t="s">
        <v>21</v>
      </c>
      <c r="C93" s="5">
        <f t="shared" ref="C93:V93" si="113">C$5</f>
        <v>42185</v>
      </c>
      <c r="D93" s="5">
        <f t="shared" si="113"/>
        <v>42369</v>
      </c>
      <c r="E93" s="5">
        <f t="shared" si="113"/>
        <v>42551</v>
      </c>
      <c r="F93" s="5">
        <f t="shared" si="113"/>
        <v>42735</v>
      </c>
      <c r="G93" s="5">
        <f t="shared" si="113"/>
        <v>42916</v>
      </c>
      <c r="H93" s="5">
        <f t="shared" si="113"/>
        <v>43100</v>
      </c>
      <c r="I93" s="5">
        <f t="shared" si="113"/>
        <v>43281</v>
      </c>
      <c r="J93" s="5">
        <f t="shared" si="113"/>
        <v>43465</v>
      </c>
      <c r="K93" s="5">
        <f t="shared" si="113"/>
        <v>43646</v>
      </c>
      <c r="L93" s="5">
        <f t="shared" si="113"/>
        <v>43830</v>
      </c>
      <c r="M93" s="5">
        <f t="shared" si="113"/>
        <v>44012</v>
      </c>
      <c r="N93" s="5">
        <f t="shared" si="113"/>
        <v>44185</v>
      </c>
      <c r="O93" s="5">
        <f t="shared" si="113"/>
        <v>44377</v>
      </c>
      <c r="P93" s="5">
        <f t="shared" si="113"/>
        <v>44561</v>
      </c>
      <c r="Q93" s="5">
        <f t="shared" si="113"/>
        <v>44742</v>
      </c>
      <c r="R93" s="5">
        <f t="shared" si="113"/>
        <v>44926</v>
      </c>
      <c r="S93" s="5">
        <f t="shared" si="113"/>
        <v>45107</v>
      </c>
      <c r="T93" s="5">
        <f t="shared" si="113"/>
        <v>45291</v>
      </c>
      <c r="U93" s="5">
        <f t="shared" si="113"/>
        <v>45473</v>
      </c>
      <c r="V93" s="5">
        <f t="shared" si="113"/>
        <v>45657</v>
      </c>
    </row>
    <row r="94" spans="1:22" ht="15.75" customHeight="1" outlineLevel="1" x14ac:dyDescent="0.2">
      <c r="A94" s="4"/>
      <c r="B94" s="2" t="s">
        <v>4</v>
      </c>
      <c r="C94" s="2"/>
      <c r="D94" s="6">
        <f t="shared" ref="D94:V94" si="114">IFERROR(D75-C75,"-")</f>
        <v>0</v>
      </c>
      <c r="E94" s="6">
        <f t="shared" si="114"/>
        <v>8</v>
      </c>
      <c r="F94" s="6">
        <f t="shared" si="114"/>
        <v>20</v>
      </c>
      <c r="G94" s="6">
        <f t="shared" si="114"/>
        <v>248</v>
      </c>
      <c r="H94" s="6">
        <f t="shared" si="114"/>
        <v>126</v>
      </c>
      <c r="I94" s="6">
        <f t="shared" si="114"/>
        <v>146</v>
      </c>
      <c r="J94" s="6">
        <f t="shared" si="114"/>
        <v>434</v>
      </c>
      <c r="K94" s="6">
        <f t="shared" si="114"/>
        <v>482</v>
      </c>
      <c r="L94" s="6">
        <f t="shared" si="114"/>
        <v>489</v>
      </c>
      <c r="M94" s="6">
        <f t="shared" si="114"/>
        <v>617</v>
      </c>
      <c r="N94" s="6">
        <f t="shared" si="114"/>
        <v>388</v>
      </c>
      <c r="O94" s="6">
        <f t="shared" si="114"/>
        <v>848</v>
      </c>
      <c r="P94" s="6">
        <f t="shared" si="114"/>
        <v>930</v>
      </c>
      <c r="Q94" s="6">
        <f t="shared" si="114"/>
        <v>996</v>
      </c>
      <c r="R94" s="6">
        <f t="shared" si="114"/>
        <v>1307</v>
      </c>
      <c r="S94" s="6">
        <f t="shared" si="114"/>
        <v>1291.3349999999991</v>
      </c>
      <c r="T94" s="6">
        <f t="shared" si="114"/>
        <v>714.17500000000109</v>
      </c>
      <c r="U94" s="6">
        <f t="shared" si="114"/>
        <v>586.38500000000022</v>
      </c>
      <c r="V94" s="6">
        <f t="shared" si="114"/>
        <v>1294.6883333333335</v>
      </c>
    </row>
    <row r="95" spans="1:22" ht="15.75" customHeight="1" outlineLevel="1" x14ac:dyDescent="0.2">
      <c r="A95" s="4"/>
      <c r="B95" s="2" t="s">
        <v>31</v>
      </c>
      <c r="C95" s="2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>
        <f t="shared" ref="O95:V95" si="115">IFERROR(O76-N76,"-")</f>
        <v>1436.0988750568849</v>
      </c>
      <c r="P95" s="6">
        <f t="shared" si="115"/>
        <v>2043.1329029054741</v>
      </c>
      <c r="Q95" s="6">
        <f t="shared" si="115"/>
        <v>893.94148085225243</v>
      </c>
      <c r="R95" s="6">
        <f t="shared" si="115"/>
        <v>2846.8599844092023</v>
      </c>
      <c r="S95" s="6">
        <f t="shared" si="115"/>
        <v>2868.8820570671778</v>
      </c>
      <c r="T95" s="6">
        <f t="shared" si="115"/>
        <v>870.77545766593903</v>
      </c>
      <c r="U95" s="6">
        <f t="shared" si="115"/>
        <v>1214.4846606344618</v>
      </c>
      <c r="V95" s="6">
        <f t="shared" si="115"/>
        <v>1617.8284695047951</v>
      </c>
    </row>
    <row r="96" spans="1:22" ht="15.75" customHeight="1" outlineLevel="1" x14ac:dyDescent="0.2">
      <c r="A96" s="4"/>
      <c r="B96" s="2" t="s">
        <v>32</v>
      </c>
      <c r="C96" s="2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>
        <f t="shared" ref="O96:V96" si="116">IFERROR(O77-N77,"-")</f>
        <v>465.92394697704276</v>
      </c>
      <c r="P96" s="6">
        <f t="shared" si="116"/>
        <v>502.36973612425663</v>
      </c>
      <c r="Q96" s="6">
        <f t="shared" si="116"/>
        <v>323.88764828266085</v>
      </c>
      <c r="R96" s="6">
        <f t="shared" si="116"/>
        <v>714.60371501639747</v>
      </c>
      <c r="S96" s="6">
        <f t="shared" si="116"/>
        <v>777.89580415734508</v>
      </c>
      <c r="T96" s="6">
        <f t="shared" si="116"/>
        <v>112.14065530673724</v>
      </c>
      <c r="U96" s="6">
        <f t="shared" si="116"/>
        <v>185.29469474319558</v>
      </c>
      <c r="V96" s="6">
        <f t="shared" si="116"/>
        <v>429.27053861219792</v>
      </c>
    </row>
    <row r="97" spans="1:22" ht="15.75" customHeight="1" outlineLevel="1" x14ac:dyDescent="0.2">
      <c r="A97" s="4"/>
      <c r="B97" s="2" t="s">
        <v>33</v>
      </c>
      <c r="C97" s="2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>
        <f t="shared" ref="O97:V97" si="117">IFERROR(O78-N78,"-")</f>
        <v>4286.1328618338011</v>
      </c>
      <c r="P97" s="6">
        <f t="shared" si="117"/>
        <v>5247.5234418091641</v>
      </c>
      <c r="Q97" s="6">
        <f t="shared" si="117"/>
        <v>5558.1922436648238</v>
      </c>
      <c r="R97" s="6">
        <f t="shared" si="117"/>
        <v>8468.9392269491946</v>
      </c>
      <c r="S97" s="6">
        <f t="shared" si="117"/>
        <v>8283.1929560638673</v>
      </c>
      <c r="T97" s="6">
        <f t="shared" si="117"/>
        <v>3220.7389887479076</v>
      </c>
      <c r="U97" s="6">
        <f t="shared" si="117"/>
        <v>3464.0777643337642</v>
      </c>
      <c r="V97" s="6">
        <f t="shared" si="117"/>
        <v>6913.3354462957504</v>
      </c>
    </row>
    <row r="98" spans="1:22" ht="15.75" customHeight="1" outlineLevel="1" x14ac:dyDescent="0.2">
      <c r="A98" s="4"/>
      <c r="B98" s="2" t="s">
        <v>16</v>
      </c>
      <c r="C98" s="2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>
        <f t="shared" ref="O98:V98" si="118">IFERROR(O79-N79,"-")</f>
        <v>1.1721563460693893</v>
      </c>
      <c r="P98" s="9">
        <f t="shared" si="118"/>
        <v>1.1834183418341837</v>
      </c>
      <c r="Q98" s="9">
        <f t="shared" si="118"/>
        <v>1.6934936350777932</v>
      </c>
      <c r="R98" s="9">
        <f t="shared" si="118"/>
        <v>1.1809523809523803</v>
      </c>
      <c r="S98" s="9">
        <f t="shared" si="118"/>
        <v>0.9487810435178865</v>
      </c>
      <c r="T98" s="9">
        <f t="shared" si="118"/>
        <v>1.1376233733213148</v>
      </c>
      <c r="U98" s="9">
        <f t="shared" si="118"/>
        <v>-0.96987780619494401</v>
      </c>
      <c r="V98" s="9">
        <f t="shared" si="118"/>
        <v>0.12440550688360474</v>
      </c>
    </row>
    <row r="99" spans="1:22" ht="15.75" customHeight="1" outlineLevel="1" x14ac:dyDescent="0.2">
      <c r="A99" s="4"/>
      <c r="B99" s="2" t="s">
        <v>17</v>
      </c>
      <c r="C99" s="2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>
        <f t="shared" ref="O99:V99" si="119">IFERROR(O80-N80,"-")</f>
        <v>4.3274115236732413E-2</v>
      </c>
      <c r="P99" s="9">
        <f t="shared" si="119"/>
        <v>3.2175032175034701E-3</v>
      </c>
      <c r="Q99" s="9">
        <f t="shared" si="119"/>
        <v>0.17164436771687486</v>
      </c>
      <c r="R99" s="9">
        <f t="shared" si="119"/>
        <v>3.3710220470332342E-2</v>
      </c>
      <c r="S99" s="9">
        <f t="shared" si="119"/>
        <v>1.6049437340529771E-2</v>
      </c>
      <c r="T99" s="9">
        <f t="shared" si="119"/>
        <v>3.1630150369261756E-2</v>
      </c>
      <c r="U99" s="9">
        <f t="shared" si="119"/>
        <v>2.5431235159167898E-3</v>
      </c>
      <c r="V99" s="9">
        <f t="shared" si="119"/>
        <v>8.3549236323789522E-2</v>
      </c>
    </row>
    <row r="100" spans="1:22" ht="15.75" customHeight="1" outlineLevel="1" x14ac:dyDescent="0.2">
      <c r="A100" s="4"/>
      <c r="B100" s="2" t="s">
        <v>18</v>
      </c>
      <c r="C100" s="2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>
        <f t="shared" ref="O100:V100" si="120">IFERROR(O81-N81,"-")</f>
        <v>0.13131262103224817</v>
      </c>
      <c r="P100" s="9">
        <f t="shared" si="120"/>
        <v>0.22676227247656033</v>
      </c>
      <c r="Q100" s="9">
        <f t="shared" si="120"/>
        <v>0.48489364325790518</v>
      </c>
      <c r="R100" s="9">
        <f t="shared" si="120"/>
        <v>0.34630719759345929</v>
      </c>
      <c r="S100" s="9">
        <f t="shared" si="120"/>
        <v>0.17870448210255852</v>
      </c>
      <c r="T100" s="9">
        <f t="shared" si="120"/>
        <v>0.28701194892500581</v>
      </c>
      <c r="U100" s="9">
        <f t="shared" si="120"/>
        <v>0.21978760185138313</v>
      </c>
      <c r="V100" s="9">
        <f t="shared" si="120"/>
        <v>0.33719317513141434</v>
      </c>
    </row>
    <row r="101" spans="1:22" ht="15.75" customHeight="1" outlineLevel="1" x14ac:dyDescent="0.2">
      <c r="A101" s="4"/>
      <c r="B101" s="2" t="s">
        <v>19</v>
      </c>
      <c r="C101" s="2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>
        <f t="shared" ref="O101:V101" si="121">IFERROR(O82-N82,"-")</f>
        <v>-1.0079865708036984E-3</v>
      </c>
      <c r="P101" s="9">
        <f t="shared" si="121"/>
        <v>8.5263093762402153E-2</v>
      </c>
      <c r="Q101" s="9">
        <f t="shared" si="121"/>
        <v>-2.2312111053646166E-2</v>
      </c>
      <c r="R101" s="9">
        <f t="shared" si="121"/>
        <v>8.7305263529909638E-2</v>
      </c>
      <c r="S101" s="9">
        <f t="shared" si="121"/>
        <v>4.5820087385077368E-2</v>
      </c>
      <c r="T101" s="9">
        <f t="shared" si="121"/>
        <v>6.5449991861542767E-2</v>
      </c>
      <c r="U101" s="9">
        <f t="shared" si="121"/>
        <v>7.5491380705886346E-2</v>
      </c>
      <c r="V101" s="9">
        <f t="shared" si="121"/>
        <v>1.7575534173225105E-2</v>
      </c>
    </row>
    <row r="102" spans="1:22" ht="15.75" customHeight="1" outlineLevel="1" x14ac:dyDescent="0.2">
      <c r="A102" s="4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22" ht="15.75" customHeight="1" outlineLevel="1" x14ac:dyDescent="0.2">
      <c r="A103" s="4" t="s">
        <v>22</v>
      </c>
      <c r="C103" s="5">
        <f t="shared" ref="C103:V103" si="122">C$5</f>
        <v>42185</v>
      </c>
      <c r="D103" s="5">
        <f t="shared" si="122"/>
        <v>42369</v>
      </c>
      <c r="E103" s="5">
        <f t="shared" si="122"/>
        <v>42551</v>
      </c>
      <c r="F103" s="5">
        <f t="shared" si="122"/>
        <v>42735</v>
      </c>
      <c r="G103" s="5">
        <f t="shared" si="122"/>
        <v>42916</v>
      </c>
      <c r="H103" s="5">
        <f t="shared" si="122"/>
        <v>43100</v>
      </c>
      <c r="I103" s="5">
        <f t="shared" si="122"/>
        <v>43281</v>
      </c>
      <c r="J103" s="5">
        <f t="shared" si="122"/>
        <v>43465</v>
      </c>
      <c r="K103" s="5">
        <f t="shared" si="122"/>
        <v>43646</v>
      </c>
      <c r="L103" s="5">
        <f t="shared" si="122"/>
        <v>43830</v>
      </c>
      <c r="M103" s="5">
        <f t="shared" si="122"/>
        <v>44012</v>
      </c>
      <c r="N103" s="5">
        <f t="shared" si="122"/>
        <v>44185</v>
      </c>
      <c r="O103" s="5">
        <f t="shared" si="122"/>
        <v>44377</v>
      </c>
      <c r="P103" s="5">
        <f t="shared" si="122"/>
        <v>44561</v>
      </c>
      <c r="Q103" s="5">
        <f t="shared" si="122"/>
        <v>44742</v>
      </c>
      <c r="R103" s="5">
        <f t="shared" si="122"/>
        <v>44926</v>
      </c>
      <c r="S103" s="5">
        <f t="shared" si="122"/>
        <v>45107</v>
      </c>
      <c r="T103" s="5">
        <f t="shared" si="122"/>
        <v>45291</v>
      </c>
      <c r="U103" s="5">
        <f t="shared" si="122"/>
        <v>45473</v>
      </c>
      <c r="V103" s="5">
        <f t="shared" si="122"/>
        <v>45657</v>
      </c>
    </row>
    <row r="104" spans="1:22" ht="15.75" customHeight="1" outlineLevel="1" x14ac:dyDescent="0.2">
      <c r="A104" s="4"/>
      <c r="B104" s="2" t="s">
        <v>30</v>
      </c>
      <c r="C104" s="2"/>
      <c r="D104" s="10" t="str">
        <f t="shared" ref="D104:V104" si="123">IFERROR(D64/C64-1,"-")</f>
        <v>-</v>
      </c>
      <c r="E104" s="10" t="str">
        <f t="shared" si="123"/>
        <v>-</v>
      </c>
      <c r="F104" s="10">
        <f t="shared" si="123"/>
        <v>2.5</v>
      </c>
      <c r="G104" s="10">
        <f t="shared" si="123"/>
        <v>8.8571428571428577</v>
      </c>
      <c r="H104" s="10">
        <f t="shared" si="123"/>
        <v>0.45652173913043481</v>
      </c>
      <c r="I104" s="10">
        <f t="shared" si="123"/>
        <v>0.36318407960199006</v>
      </c>
      <c r="J104" s="10">
        <f t="shared" si="123"/>
        <v>0.79197080291970812</v>
      </c>
      <c r="K104" s="10">
        <f t="shared" si="123"/>
        <v>0.49083503054989808</v>
      </c>
      <c r="L104" s="10">
        <f t="shared" si="123"/>
        <v>0.33401639344262302</v>
      </c>
      <c r="M104" s="10">
        <f t="shared" si="123"/>
        <v>0.31592421915002555</v>
      </c>
      <c r="N104" s="10">
        <f t="shared" si="123"/>
        <v>0.1509727626459143</v>
      </c>
      <c r="O104" s="10">
        <f t="shared" si="123"/>
        <v>0.28668018931710626</v>
      </c>
      <c r="P104" s="10">
        <f t="shared" si="123"/>
        <v>0.24435102469784553</v>
      </c>
      <c r="Q104" s="10">
        <f t="shared" si="123"/>
        <v>0.21030405405405395</v>
      </c>
      <c r="R104" s="10">
        <f t="shared" si="123"/>
        <v>0.22801814375436158</v>
      </c>
      <c r="S104" s="10">
        <f t="shared" si="123"/>
        <v>0.18345432589856503</v>
      </c>
      <c r="T104" s="10">
        <f t="shared" si="123"/>
        <v>8.5731846318305438E-2</v>
      </c>
      <c r="U104" s="10">
        <f t="shared" si="123"/>
        <v>6.4833252437113797E-2</v>
      </c>
      <c r="V104" s="10">
        <f t="shared" si="123"/>
        <v>0.13443073912999082</v>
      </c>
    </row>
    <row r="105" spans="1:22" ht="15.75" customHeight="1" outlineLevel="1" x14ac:dyDescent="0.2">
      <c r="A105" s="4"/>
      <c r="B105" s="2" t="s">
        <v>5</v>
      </c>
      <c r="C105" s="2"/>
      <c r="D105" s="10" t="str">
        <f t="shared" ref="D105:V105" si="124">IFERROR(D67/C67-1,"-")</f>
        <v>-</v>
      </c>
      <c r="E105" s="10" t="str">
        <f t="shared" si="124"/>
        <v>-</v>
      </c>
      <c r="F105" s="10" t="str">
        <f t="shared" si="124"/>
        <v>-</v>
      </c>
      <c r="G105" s="10" t="str">
        <f t="shared" si="124"/>
        <v>-</v>
      </c>
      <c r="H105" s="10" t="str">
        <f t="shared" si="124"/>
        <v>-</v>
      </c>
      <c r="I105" s="10" t="str">
        <f t="shared" si="124"/>
        <v>-</v>
      </c>
      <c r="J105" s="10" t="str">
        <f t="shared" si="124"/>
        <v>-</v>
      </c>
      <c r="K105" s="10" t="str">
        <f t="shared" si="124"/>
        <v>-</v>
      </c>
      <c r="L105" s="10" t="str">
        <f t="shared" si="124"/>
        <v>-</v>
      </c>
      <c r="M105" s="10" t="str">
        <f t="shared" si="124"/>
        <v>-</v>
      </c>
      <c r="N105" s="10" t="str">
        <f t="shared" si="124"/>
        <v>-</v>
      </c>
      <c r="O105" s="10">
        <f t="shared" si="124"/>
        <v>0.17262895174708826</v>
      </c>
      <c r="P105" s="10">
        <f t="shared" si="124"/>
        <v>0.10500177367860952</v>
      </c>
      <c r="Q105" s="10">
        <f t="shared" si="124"/>
        <v>0.15377207062600329</v>
      </c>
      <c r="R105" s="10">
        <f t="shared" si="124"/>
        <v>6.9003895381190894E-2</v>
      </c>
      <c r="S105" s="10">
        <f t="shared" si="124"/>
        <v>4.6850598646538177E-2</v>
      </c>
      <c r="T105" s="10">
        <f t="shared" si="124"/>
        <v>4.8980606663351578E-2</v>
      </c>
      <c r="U105" s="10">
        <f t="shared" si="124"/>
        <v>1.6828632377340558E-2</v>
      </c>
      <c r="V105" s="10">
        <f t="shared" si="124"/>
        <v>7.0163170163170197E-2</v>
      </c>
    </row>
    <row r="106" spans="1:22" ht="15.75" customHeight="1" outlineLevel="1" x14ac:dyDescent="0.2">
      <c r="A106" s="4"/>
      <c r="B106" s="2" t="s">
        <v>7</v>
      </c>
      <c r="C106" s="2"/>
      <c r="D106" s="10" t="str">
        <f t="shared" ref="D106:V106" si="125">IFERROR(D68/C68-1,"-")</f>
        <v>-</v>
      </c>
      <c r="E106" s="10" t="str">
        <f t="shared" si="125"/>
        <v>-</v>
      </c>
      <c r="F106" s="10" t="str">
        <f t="shared" si="125"/>
        <v>-</v>
      </c>
      <c r="G106" s="10" t="str">
        <f t="shared" si="125"/>
        <v>-</v>
      </c>
      <c r="H106" s="10" t="str">
        <f t="shared" si="125"/>
        <v>-</v>
      </c>
      <c r="I106" s="10" t="str">
        <f t="shared" si="125"/>
        <v>-</v>
      </c>
      <c r="J106" s="10" t="str">
        <f t="shared" si="125"/>
        <v>-</v>
      </c>
      <c r="K106" s="10" t="str">
        <f t="shared" si="125"/>
        <v>-</v>
      </c>
      <c r="L106" s="10" t="str">
        <f t="shared" si="125"/>
        <v>-</v>
      </c>
      <c r="M106" s="10" t="str">
        <f t="shared" si="125"/>
        <v>-</v>
      </c>
      <c r="N106" s="10" t="str">
        <f t="shared" si="125"/>
        <v>-</v>
      </c>
      <c r="O106" s="10">
        <f t="shared" si="125"/>
        <v>0.17224687373941094</v>
      </c>
      <c r="P106" s="10">
        <f t="shared" si="125"/>
        <v>0.13546685019499893</v>
      </c>
      <c r="Q106" s="10">
        <f t="shared" si="125"/>
        <v>0.14567127992726547</v>
      </c>
      <c r="R106" s="10">
        <f t="shared" si="125"/>
        <v>9.8580372101225722E-2</v>
      </c>
      <c r="S106" s="10">
        <f t="shared" si="125"/>
        <v>6.1642186371297925E-2</v>
      </c>
      <c r="T106" s="10">
        <f t="shared" si="125"/>
        <v>6.9857110455885607E-2</v>
      </c>
      <c r="U106" s="10">
        <f t="shared" si="125"/>
        <v>3.9714507808635391E-2</v>
      </c>
      <c r="V106" s="10">
        <f t="shared" si="125"/>
        <v>7.5647386664854155E-2</v>
      </c>
    </row>
    <row r="107" spans="1:22" ht="15.75" customHeight="1" outlineLevel="1" x14ac:dyDescent="0.2">
      <c r="A107" s="4"/>
      <c r="B107" s="2" t="s">
        <v>8</v>
      </c>
      <c r="C107" s="2"/>
      <c r="D107" s="10" t="str">
        <f t="shared" ref="D107:V107" si="126">IFERROR(D69/C69-1,"-")</f>
        <v>-</v>
      </c>
      <c r="E107" s="10">
        <f t="shared" si="126"/>
        <v>0.5</v>
      </c>
      <c r="F107" s="10">
        <f t="shared" si="126"/>
        <v>1.1666666666666665</v>
      </c>
      <c r="G107" s="10">
        <f t="shared" si="126"/>
        <v>0.5641025641025641</v>
      </c>
      <c r="H107" s="10">
        <f t="shared" si="126"/>
        <v>0.24590163934426235</v>
      </c>
      <c r="I107" s="10">
        <f t="shared" si="126"/>
        <v>0.31578947368421062</v>
      </c>
      <c r="J107" s="10">
        <f t="shared" si="126"/>
        <v>0.1100000000000001</v>
      </c>
      <c r="K107" s="10">
        <f t="shared" si="126"/>
        <v>0.31531531531531543</v>
      </c>
      <c r="L107" s="10">
        <f t="shared" si="126"/>
        <v>4.7945205479452024E-2</v>
      </c>
      <c r="M107" s="10">
        <f t="shared" si="126"/>
        <v>0.13725490196078427</v>
      </c>
      <c r="N107" s="10">
        <f t="shared" si="126"/>
        <v>5.7471264367816133E-2</v>
      </c>
      <c r="O107" s="10">
        <f t="shared" si="126"/>
        <v>7.6086956521739024E-2</v>
      </c>
      <c r="P107" s="10">
        <f t="shared" si="126"/>
        <v>2.020202020202011E-2</v>
      </c>
      <c r="Q107" s="10">
        <f t="shared" si="126"/>
        <v>3.9603960396039639E-2</v>
      </c>
      <c r="R107" s="10">
        <f t="shared" si="126"/>
        <v>0</v>
      </c>
      <c r="S107" s="10">
        <f t="shared" si="126"/>
        <v>-4.761904761904745E-3</v>
      </c>
      <c r="T107" s="10">
        <f t="shared" si="126"/>
        <v>-9.5693779904306719E-3</v>
      </c>
      <c r="U107" s="10">
        <f t="shared" si="126"/>
        <v>6.7632850241545972E-2</v>
      </c>
      <c r="V107" s="10">
        <f t="shared" si="126"/>
        <v>6.3348416289592757E-2</v>
      </c>
    </row>
    <row r="108" spans="1:22" ht="15.75" customHeight="1" outlineLevel="1" x14ac:dyDescent="0.2">
      <c r="A108" s="4"/>
      <c r="B108" s="2" t="s">
        <v>9</v>
      </c>
      <c r="C108" s="2"/>
      <c r="D108" s="10" t="str">
        <f t="shared" ref="D108:V108" si="127">IFERROR(D70/C70-1,"-")</f>
        <v>-</v>
      </c>
      <c r="E108" s="10" t="str">
        <f t="shared" si="127"/>
        <v>-</v>
      </c>
      <c r="F108" s="10" t="str">
        <f t="shared" si="127"/>
        <v>-</v>
      </c>
      <c r="G108" s="10" t="str">
        <f t="shared" si="127"/>
        <v>-</v>
      </c>
      <c r="H108" s="10" t="str">
        <f t="shared" si="127"/>
        <v>-</v>
      </c>
      <c r="I108" s="10" t="str">
        <f t="shared" si="127"/>
        <v>-</v>
      </c>
      <c r="J108" s="10" t="str">
        <f t="shared" si="127"/>
        <v>-</v>
      </c>
      <c r="K108" s="10">
        <f t="shared" si="127"/>
        <v>0.45454545454545459</v>
      </c>
      <c r="L108" s="10">
        <f t="shared" si="127"/>
        <v>2.960526315789469E-2</v>
      </c>
      <c r="M108" s="10">
        <f t="shared" si="127"/>
        <v>0.194888178913738</v>
      </c>
      <c r="N108" s="10">
        <f t="shared" si="127"/>
        <v>4.2780748663101553E-2</v>
      </c>
      <c r="O108" s="10">
        <f t="shared" si="127"/>
        <v>6.9230769230769207E-2</v>
      </c>
      <c r="P108" s="10">
        <f t="shared" si="127"/>
        <v>9.5923261390886694E-3</v>
      </c>
      <c r="Q108" s="10">
        <f t="shared" si="127"/>
        <v>2.3752969121140222E-2</v>
      </c>
      <c r="R108" s="10">
        <f t="shared" si="127"/>
        <v>6.9605568445476607E-3</v>
      </c>
      <c r="S108" s="10">
        <f t="shared" si="127"/>
        <v>3.6866359447004671E-2</v>
      </c>
      <c r="T108" s="10">
        <f t="shared" si="127"/>
        <v>6.2222222222222179E-2</v>
      </c>
      <c r="U108" s="10">
        <f t="shared" si="127"/>
        <v>2.7196652719665204E-2</v>
      </c>
      <c r="V108" s="10">
        <f t="shared" si="127"/>
        <v>6.1099796334012302E-2</v>
      </c>
    </row>
    <row r="109" spans="1:22" ht="15.75" customHeight="1" outlineLevel="1" x14ac:dyDescent="0.2">
      <c r="A109" s="4"/>
      <c r="B109" s="2" t="s">
        <v>40</v>
      </c>
      <c r="C109" s="2"/>
      <c r="D109" s="10" t="str">
        <f t="shared" ref="D109:V109" si="128">IFERROR(D71/C71-1,"-")</f>
        <v>-</v>
      </c>
      <c r="E109" s="10" t="str">
        <f t="shared" si="128"/>
        <v>-</v>
      </c>
      <c r="F109" s="10" t="str">
        <f t="shared" si="128"/>
        <v>-</v>
      </c>
      <c r="G109" s="10" t="str">
        <f t="shared" si="128"/>
        <v>-</v>
      </c>
      <c r="H109" s="10" t="str">
        <f t="shared" si="128"/>
        <v>-</v>
      </c>
      <c r="I109" s="10" t="str">
        <f t="shared" si="128"/>
        <v>-</v>
      </c>
      <c r="J109" s="10" t="str">
        <f t="shared" si="128"/>
        <v>-</v>
      </c>
      <c r="K109" s="10" t="str">
        <f t="shared" si="128"/>
        <v>-</v>
      </c>
      <c r="L109" s="10" t="str">
        <f t="shared" si="128"/>
        <v>-</v>
      </c>
      <c r="M109" s="10" t="str">
        <f t="shared" si="128"/>
        <v>-</v>
      </c>
      <c r="N109" s="10" t="str">
        <f t="shared" si="128"/>
        <v>-</v>
      </c>
      <c r="O109" s="10">
        <f t="shared" si="128"/>
        <v>0.15264797507788153</v>
      </c>
      <c r="P109" s="10">
        <f t="shared" si="128"/>
        <v>0.10360360360360343</v>
      </c>
      <c r="Q109" s="10">
        <f t="shared" si="128"/>
        <v>8.0816326530612548E-2</v>
      </c>
      <c r="R109" s="10">
        <f t="shared" si="128"/>
        <v>5.5891238670694454E-2</v>
      </c>
      <c r="S109" s="10">
        <f t="shared" si="128"/>
        <v>4.077253218884147E-2</v>
      </c>
      <c r="T109" s="10">
        <f t="shared" si="128"/>
        <v>3.711340206185576E-2</v>
      </c>
      <c r="U109" s="10">
        <f t="shared" si="128"/>
        <v>1.5904572564612307E-2</v>
      </c>
      <c r="V109" s="10">
        <f t="shared" si="128"/>
        <v>3.9138943248532287E-2</v>
      </c>
    </row>
    <row r="110" spans="1:22" ht="15.75" customHeight="1" outlineLevel="1" x14ac:dyDescent="0.2">
      <c r="A110" s="4"/>
      <c r="B110" s="2" t="s">
        <v>14</v>
      </c>
      <c r="C110" s="2"/>
      <c r="D110" s="10" t="str">
        <f t="shared" ref="D110:V110" si="129">IFERROR(D72/C72-1,"-")</f>
        <v>-</v>
      </c>
      <c r="E110" s="10" t="str">
        <f t="shared" si="129"/>
        <v>-</v>
      </c>
      <c r="F110" s="10">
        <f t="shared" si="129"/>
        <v>0</v>
      </c>
      <c r="G110" s="10">
        <f t="shared" si="129"/>
        <v>0</v>
      </c>
      <c r="H110" s="10">
        <f t="shared" si="129"/>
        <v>0</v>
      </c>
      <c r="I110" s="10">
        <f t="shared" si="129"/>
        <v>0</v>
      </c>
      <c r="J110" s="10">
        <f t="shared" si="129"/>
        <v>0</v>
      </c>
      <c r="K110" s="10">
        <f t="shared" si="129"/>
        <v>0</v>
      </c>
      <c r="L110" s="10">
        <f t="shared" si="129"/>
        <v>0</v>
      </c>
      <c r="M110" s="10">
        <f t="shared" si="129"/>
        <v>0</v>
      </c>
      <c r="N110" s="10">
        <f t="shared" si="129"/>
        <v>0</v>
      </c>
      <c r="O110" s="10">
        <f t="shared" si="129"/>
        <v>0</v>
      </c>
      <c r="P110" s="10">
        <f t="shared" si="129"/>
        <v>0</v>
      </c>
      <c r="Q110" s="10">
        <f t="shared" si="129"/>
        <v>0.5</v>
      </c>
      <c r="R110" s="10">
        <f t="shared" si="129"/>
        <v>0</v>
      </c>
      <c r="S110" s="10">
        <f t="shared" si="129"/>
        <v>0</v>
      </c>
      <c r="T110" s="10">
        <f t="shared" si="129"/>
        <v>0</v>
      </c>
      <c r="U110" s="10">
        <f t="shared" si="129"/>
        <v>0</v>
      </c>
      <c r="V110" s="10">
        <f t="shared" si="129"/>
        <v>0.33333333333333326</v>
      </c>
    </row>
    <row r="111" spans="1:22" ht="15.75" customHeight="1" outlineLevel="1" x14ac:dyDescent="0.2">
      <c r="A111" s="4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22" ht="15.75" customHeight="1" outlineLevel="1" x14ac:dyDescent="0.2">
      <c r="A112" s="4" t="s">
        <v>23</v>
      </c>
      <c r="C112" s="5">
        <f t="shared" ref="C112:V112" si="130">C$5</f>
        <v>42185</v>
      </c>
      <c r="D112" s="5">
        <f t="shared" si="130"/>
        <v>42369</v>
      </c>
      <c r="E112" s="5">
        <f t="shared" si="130"/>
        <v>42551</v>
      </c>
      <c r="F112" s="5">
        <f t="shared" si="130"/>
        <v>42735</v>
      </c>
      <c r="G112" s="5">
        <f t="shared" si="130"/>
        <v>42916</v>
      </c>
      <c r="H112" s="5">
        <f t="shared" si="130"/>
        <v>43100</v>
      </c>
      <c r="I112" s="5">
        <f t="shared" si="130"/>
        <v>43281</v>
      </c>
      <c r="J112" s="5">
        <f t="shared" si="130"/>
        <v>43465</v>
      </c>
      <c r="K112" s="5">
        <f t="shared" si="130"/>
        <v>43646</v>
      </c>
      <c r="L112" s="5">
        <f t="shared" si="130"/>
        <v>43830</v>
      </c>
      <c r="M112" s="5">
        <f t="shared" si="130"/>
        <v>44012</v>
      </c>
      <c r="N112" s="5">
        <f t="shared" si="130"/>
        <v>44185</v>
      </c>
      <c r="O112" s="5">
        <f t="shared" si="130"/>
        <v>44377</v>
      </c>
      <c r="P112" s="5">
        <f t="shared" si="130"/>
        <v>44561</v>
      </c>
      <c r="Q112" s="5">
        <f t="shared" si="130"/>
        <v>44742</v>
      </c>
      <c r="R112" s="5">
        <f t="shared" si="130"/>
        <v>44926</v>
      </c>
      <c r="S112" s="5">
        <f t="shared" si="130"/>
        <v>45107</v>
      </c>
      <c r="T112" s="5">
        <f t="shared" si="130"/>
        <v>45291</v>
      </c>
      <c r="U112" s="5">
        <f t="shared" si="130"/>
        <v>45473</v>
      </c>
      <c r="V112" s="5">
        <f t="shared" si="130"/>
        <v>45657</v>
      </c>
    </row>
    <row r="113" spans="1:23" ht="15.75" customHeight="1" outlineLevel="1" x14ac:dyDescent="0.2">
      <c r="A113" s="4"/>
      <c r="B113" s="2" t="s">
        <v>4</v>
      </c>
      <c r="C113" s="2"/>
      <c r="D113" s="10" t="str">
        <f t="shared" ref="D113:V113" si="131">IFERROR(D75/C75-1,"-")</f>
        <v>-</v>
      </c>
      <c r="E113" s="10" t="str">
        <f t="shared" si="131"/>
        <v>-</v>
      </c>
      <c r="F113" s="10">
        <f t="shared" si="131"/>
        <v>2.5</v>
      </c>
      <c r="G113" s="10">
        <f t="shared" si="131"/>
        <v>8.8571428571428577</v>
      </c>
      <c r="H113" s="10">
        <f t="shared" si="131"/>
        <v>0.45652173913043481</v>
      </c>
      <c r="I113" s="10">
        <f t="shared" si="131"/>
        <v>0.36318407960199006</v>
      </c>
      <c r="J113" s="10">
        <f t="shared" si="131"/>
        <v>0.79197080291970812</v>
      </c>
      <c r="K113" s="10">
        <f t="shared" si="131"/>
        <v>0.49083503054989808</v>
      </c>
      <c r="L113" s="10">
        <f t="shared" si="131"/>
        <v>0.33401639344262302</v>
      </c>
      <c r="M113" s="10">
        <f t="shared" si="131"/>
        <v>0.31592421915002555</v>
      </c>
      <c r="N113" s="10">
        <f t="shared" si="131"/>
        <v>0.1509727626459143</v>
      </c>
      <c r="O113" s="10">
        <f t="shared" si="131"/>
        <v>0.28668018931710626</v>
      </c>
      <c r="P113" s="10">
        <f t="shared" si="131"/>
        <v>0.24435102469784553</v>
      </c>
      <c r="Q113" s="10">
        <f t="shared" si="131"/>
        <v>0.21030405405405395</v>
      </c>
      <c r="R113" s="10">
        <f t="shared" si="131"/>
        <v>0.22801814375436158</v>
      </c>
      <c r="S113" s="10">
        <f t="shared" si="131"/>
        <v>0.18345432589856503</v>
      </c>
      <c r="T113" s="10">
        <f t="shared" si="131"/>
        <v>8.5731846318305438E-2</v>
      </c>
      <c r="U113" s="10">
        <f t="shared" si="131"/>
        <v>6.4833252437113797E-2</v>
      </c>
      <c r="V113" s="10">
        <f t="shared" si="131"/>
        <v>0.13443073912999082</v>
      </c>
    </row>
    <row r="114" spans="1:23" ht="15.75" customHeight="1" outlineLevel="1" x14ac:dyDescent="0.2">
      <c r="A114" s="4"/>
      <c r="B114" s="2" t="s">
        <v>31</v>
      </c>
      <c r="C114" s="2"/>
      <c r="D114" s="10" t="str">
        <f t="shared" ref="D114:V114" si="132">IFERROR(D76/C76-1,"-")</f>
        <v>-</v>
      </c>
      <c r="E114" s="10" t="str">
        <f t="shared" si="132"/>
        <v>-</v>
      </c>
      <c r="F114" s="10" t="str">
        <f t="shared" si="132"/>
        <v>-</v>
      </c>
      <c r="G114" s="10" t="str">
        <f t="shared" si="132"/>
        <v>-</v>
      </c>
      <c r="H114" s="10" t="str">
        <f t="shared" si="132"/>
        <v>-</v>
      </c>
      <c r="I114" s="10" t="str">
        <f t="shared" si="132"/>
        <v>-</v>
      </c>
      <c r="J114" s="10" t="str">
        <f t="shared" si="132"/>
        <v>-</v>
      </c>
      <c r="K114" s="10" t="str">
        <f t="shared" si="132"/>
        <v>-</v>
      </c>
      <c r="L114" s="10" t="str">
        <f t="shared" si="132"/>
        <v>-</v>
      </c>
      <c r="M114" s="10" t="str">
        <f t="shared" si="132"/>
        <v>-</v>
      </c>
      <c r="N114" s="10" t="str">
        <f t="shared" si="132"/>
        <v>-</v>
      </c>
      <c r="O114" s="10">
        <f t="shared" si="132"/>
        <v>9.7261147612033749E-2</v>
      </c>
      <c r="P114" s="10">
        <f t="shared" si="132"/>
        <v>0.12610771705400525</v>
      </c>
      <c r="Q114" s="10">
        <f t="shared" si="132"/>
        <v>4.8997531546571826E-2</v>
      </c>
      <c r="R114" s="10">
        <f t="shared" si="132"/>
        <v>0.14874992416792665</v>
      </c>
      <c r="S114" s="10">
        <f t="shared" si="132"/>
        <v>0.13049018401349732</v>
      </c>
      <c r="T114" s="10">
        <f t="shared" si="132"/>
        <v>3.5035194570330441E-2</v>
      </c>
      <c r="U114" s="10">
        <f t="shared" si="132"/>
        <v>4.7210138002840019E-2</v>
      </c>
      <c r="V114" s="10">
        <f t="shared" si="132"/>
        <v>6.0053990605023033E-2</v>
      </c>
    </row>
    <row r="115" spans="1:23" ht="15.75" customHeight="1" outlineLevel="1" x14ac:dyDescent="0.2">
      <c r="A115" s="4"/>
      <c r="B115" s="2" t="s">
        <v>32</v>
      </c>
      <c r="C115" s="2"/>
      <c r="D115" s="10" t="str">
        <f t="shared" ref="D115:V115" si="133">IFERROR(D77/C77-1,"-")</f>
        <v>-</v>
      </c>
      <c r="E115" s="10" t="str">
        <f t="shared" si="133"/>
        <v>-</v>
      </c>
      <c r="F115" s="10" t="str">
        <f t="shared" si="133"/>
        <v>-</v>
      </c>
      <c r="G115" s="10" t="str">
        <f t="shared" si="133"/>
        <v>-</v>
      </c>
      <c r="H115" s="10" t="str">
        <f t="shared" si="133"/>
        <v>-</v>
      </c>
      <c r="I115" s="10" t="str">
        <f t="shared" si="133"/>
        <v>-</v>
      </c>
      <c r="J115" s="10" t="str">
        <f t="shared" si="133"/>
        <v>-</v>
      </c>
      <c r="K115" s="10" t="str">
        <f t="shared" si="133"/>
        <v>-</v>
      </c>
      <c r="L115" s="10" t="str">
        <f t="shared" si="133"/>
        <v>-</v>
      </c>
      <c r="M115" s="10" t="str">
        <f t="shared" si="133"/>
        <v>-</v>
      </c>
      <c r="N115" s="10" t="str">
        <f t="shared" si="133"/>
        <v>-</v>
      </c>
      <c r="O115" s="10">
        <f t="shared" si="133"/>
        <v>9.7618785036856837E-2</v>
      </c>
      <c r="P115" s="10">
        <f t="shared" si="133"/>
        <v>9.5893750208689621E-2</v>
      </c>
      <c r="Q115" s="10">
        <f t="shared" si="133"/>
        <v>5.6414763343715757E-2</v>
      </c>
      <c r="R115" s="10">
        <f t="shared" si="133"/>
        <v>0.11782276011864634</v>
      </c>
      <c r="S115" s="10">
        <f t="shared" si="133"/>
        <v>0.11473935483255637</v>
      </c>
      <c r="T115" s="10">
        <f t="shared" si="133"/>
        <v>1.4838183255757587E-2</v>
      </c>
      <c r="U115" s="10">
        <f t="shared" si="133"/>
        <v>2.415927106895932E-2</v>
      </c>
      <c r="V115" s="10">
        <f t="shared" si="133"/>
        <v>5.4649277443419297E-2</v>
      </c>
    </row>
    <row r="116" spans="1:23" ht="15.75" customHeight="1" outlineLevel="1" x14ac:dyDescent="0.2">
      <c r="A116" s="4"/>
      <c r="B116" s="2" t="s">
        <v>33</v>
      </c>
      <c r="C116" s="2"/>
      <c r="D116" s="10" t="str">
        <f t="shared" ref="D116:V116" si="134">IFERROR(D78/C78-1,"-")</f>
        <v>-</v>
      </c>
      <c r="E116" s="10" t="str">
        <f t="shared" si="134"/>
        <v>-</v>
      </c>
      <c r="F116" s="10" t="str">
        <f t="shared" si="134"/>
        <v>-</v>
      </c>
      <c r="G116" s="10" t="str">
        <f t="shared" si="134"/>
        <v>-</v>
      </c>
      <c r="H116" s="10" t="str">
        <f t="shared" si="134"/>
        <v>-</v>
      </c>
      <c r="I116" s="10" t="str">
        <f t="shared" si="134"/>
        <v>-</v>
      </c>
      <c r="J116" s="10" t="str">
        <f t="shared" si="134"/>
        <v>-</v>
      </c>
      <c r="K116" s="10" t="str">
        <f t="shared" si="134"/>
        <v>-</v>
      </c>
      <c r="L116" s="10" t="str">
        <f t="shared" si="134"/>
        <v>-</v>
      </c>
      <c r="M116" s="10" t="str">
        <f t="shared" si="134"/>
        <v>-</v>
      </c>
      <c r="N116" s="10" t="str">
        <f t="shared" si="134"/>
        <v>-</v>
      </c>
      <c r="O116" s="10">
        <f t="shared" si="134"/>
        <v>0.11628200208321937</v>
      </c>
      <c r="P116" s="10">
        <f t="shared" si="134"/>
        <v>0.12753439788947651</v>
      </c>
      <c r="Q116" s="10">
        <f t="shared" si="134"/>
        <v>0.11980548807871294</v>
      </c>
      <c r="R116" s="10">
        <f t="shared" si="134"/>
        <v>0.16301575274018276</v>
      </c>
      <c r="S116" s="10">
        <f t="shared" si="134"/>
        <v>0.13709219766748681</v>
      </c>
      <c r="T116" s="10">
        <f t="shared" si="134"/>
        <v>4.6878619213475137E-2</v>
      </c>
      <c r="U116" s="10">
        <f t="shared" si="134"/>
        <v>4.8162673142599255E-2</v>
      </c>
      <c r="V116" s="10">
        <f t="shared" si="134"/>
        <v>9.1702651027166349E-2</v>
      </c>
    </row>
    <row r="117" spans="1:23" ht="15.75" customHeight="1" outlineLevel="1" x14ac:dyDescent="0.2">
      <c r="A117" s="4"/>
      <c r="B117" s="2" t="s">
        <v>16</v>
      </c>
      <c r="C117" s="2"/>
      <c r="D117" s="10" t="str">
        <f t="shared" ref="D117:V117" si="135">IFERROR(D79/C79-1,"-")</f>
        <v>-</v>
      </c>
      <c r="E117" s="10" t="str">
        <f t="shared" si="135"/>
        <v>-</v>
      </c>
      <c r="F117" s="10" t="str">
        <f t="shared" si="135"/>
        <v>-</v>
      </c>
      <c r="G117" s="10" t="str">
        <f t="shared" si="135"/>
        <v>-</v>
      </c>
      <c r="H117" s="10" t="str">
        <f t="shared" si="135"/>
        <v>-</v>
      </c>
      <c r="I117" s="10" t="str">
        <f t="shared" si="135"/>
        <v>-</v>
      </c>
      <c r="J117" s="10" t="str">
        <f t="shared" si="135"/>
        <v>-</v>
      </c>
      <c r="K117" s="10" t="str">
        <f t="shared" si="135"/>
        <v>-</v>
      </c>
      <c r="L117" s="10" t="str">
        <f t="shared" si="135"/>
        <v>-</v>
      </c>
      <c r="M117" s="10" t="str">
        <f t="shared" si="135"/>
        <v>-</v>
      </c>
      <c r="N117" s="10" t="str">
        <f t="shared" si="135"/>
        <v>-</v>
      </c>
      <c r="O117" s="10">
        <f t="shared" si="135"/>
        <v>8.9715793542748612E-2</v>
      </c>
      <c r="P117" s="10">
        <f t="shared" si="135"/>
        <v>8.3120550437448815E-2</v>
      </c>
      <c r="Q117" s="10">
        <f t="shared" si="135"/>
        <v>0.10981884888786975</v>
      </c>
      <c r="R117" s="10">
        <f t="shared" si="135"/>
        <v>6.9003895381190894E-2</v>
      </c>
      <c r="S117" s="10">
        <f t="shared" si="135"/>
        <v>5.185945318551699E-2</v>
      </c>
      <c r="T117" s="10">
        <f t="shared" si="135"/>
        <v>5.9115684988601425E-2</v>
      </c>
      <c r="U117" s="10">
        <f t="shared" si="135"/>
        <v>-4.758585112167657E-2</v>
      </c>
      <c r="V117" s="10">
        <f t="shared" si="135"/>
        <v>6.4087685364280222E-3</v>
      </c>
    </row>
    <row r="118" spans="1:23" ht="15.75" customHeight="1" outlineLevel="1" x14ac:dyDescent="0.2">
      <c r="A118" s="4"/>
      <c r="B118" s="2" t="s">
        <v>17</v>
      </c>
      <c r="C118" s="2"/>
      <c r="D118" s="10" t="str">
        <f t="shared" ref="D118:V118" si="136">IFERROR(D80/C80-1,"-")</f>
        <v>-</v>
      </c>
      <c r="E118" s="10" t="str">
        <f t="shared" si="136"/>
        <v>-</v>
      </c>
      <c r="F118" s="10" t="str">
        <f t="shared" si="136"/>
        <v>-</v>
      </c>
      <c r="G118" s="10" t="str">
        <f t="shared" si="136"/>
        <v>-</v>
      </c>
      <c r="H118" s="10" t="str">
        <f t="shared" si="136"/>
        <v>-</v>
      </c>
      <c r="I118" s="10" t="str">
        <f t="shared" si="136"/>
        <v>-</v>
      </c>
      <c r="J118" s="10" t="str">
        <f t="shared" si="136"/>
        <v>-</v>
      </c>
      <c r="K118" s="10" t="str">
        <f t="shared" si="136"/>
        <v>-</v>
      </c>
      <c r="L118" s="10" t="str">
        <f t="shared" si="136"/>
        <v>-</v>
      </c>
      <c r="M118" s="10" t="str">
        <f t="shared" si="136"/>
        <v>-</v>
      </c>
      <c r="N118" s="10" t="str">
        <f t="shared" si="136"/>
        <v>-</v>
      </c>
      <c r="O118" s="10">
        <f t="shared" si="136"/>
        <v>1.7334847326528013E-2</v>
      </c>
      <c r="P118" s="10">
        <f t="shared" si="136"/>
        <v>1.2669132924543192E-3</v>
      </c>
      <c r="Q118" s="10">
        <f t="shared" si="136"/>
        <v>6.7500594045962092E-2</v>
      </c>
      <c r="R118" s="10">
        <f t="shared" si="136"/>
        <v>1.2418567585620544E-2</v>
      </c>
      <c r="S118" s="10">
        <f t="shared" si="136"/>
        <v>5.8399566377045353E-3</v>
      </c>
      <c r="T118" s="10">
        <f t="shared" si="136"/>
        <v>1.1442533263867682E-2</v>
      </c>
      <c r="U118" s="10">
        <f t="shared" si="136"/>
        <v>9.0959312290084249E-4</v>
      </c>
      <c r="V118" s="10">
        <f t="shared" si="136"/>
        <v>2.98557061268927E-2</v>
      </c>
    </row>
    <row r="119" spans="1:23" ht="15.75" customHeight="1" outlineLevel="1" x14ac:dyDescent="0.2">
      <c r="A119" s="4"/>
      <c r="B119" s="2" t="s">
        <v>18</v>
      </c>
      <c r="C119" s="2"/>
      <c r="D119" s="10" t="str">
        <f t="shared" ref="D119:V119" si="137">IFERROR(D81/C81-1,"-")</f>
        <v>-</v>
      </c>
      <c r="E119" s="10" t="str">
        <f t="shared" si="137"/>
        <v>-</v>
      </c>
      <c r="F119" s="10" t="str">
        <f t="shared" si="137"/>
        <v>-</v>
      </c>
      <c r="G119" s="10" t="str">
        <f t="shared" si="137"/>
        <v>-</v>
      </c>
      <c r="H119" s="10" t="str">
        <f t="shared" si="137"/>
        <v>-</v>
      </c>
      <c r="I119" s="10" t="str">
        <f t="shared" si="137"/>
        <v>-</v>
      </c>
      <c r="J119" s="10" t="str">
        <f t="shared" si="137"/>
        <v>-</v>
      </c>
      <c r="K119" s="10" t="str">
        <f t="shared" si="137"/>
        <v>-</v>
      </c>
      <c r="L119" s="10" t="str">
        <f t="shared" si="137"/>
        <v>-</v>
      </c>
      <c r="M119" s="10" t="str">
        <f t="shared" si="137"/>
        <v>-</v>
      </c>
      <c r="N119" s="10" t="str">
        <f t="shared" si="137"/>
        <v>-</v>
      </c>
      <c r="O119" s="10">
        <f t="shared" si="137"/>
        <v>1.7003368838786503E-2</v>
      </c>
      <c r="P119" s="10">
        <f t="shared" si="137"/>
        <v>2.8872003033835858E-2</v>
      </c>
      <c r="Q119" s="10">
        <f t="shared" si="137"/>
        <v>6.0005527123035973E-2</v>
      </c>
      <c r="R119" s="10">
        <f t="shared" si="137"/>
        <v>4.0429479729630513E-2</v>
      </c>
      <c r="S119" s="10">
        <f t="shared" si="137"/>
        <v>2.0052080101081726E-2</v>
      </c>
      <c r="T119" s="10">
        <f t="shared" si="137"/>
        <v>3.1571965350108311E-2</v>
      </c>
      <c r="U119" s="10">
        <f t="shared" si="137"/>
        <v>2.3437176962316286E-2</v>
      </c>
      <c r="V119" s="10">
        <f t="shared" si="137"/>
        <v>3.5133360801771207E-2</v>
      </c>
    </row>
    <row r="120" spans="1:23" ht="15.75" customHeight="1" outlineLevel="1" x14ac:dyDescent="0.2">
      <c r="A120" s="4"/>
      <c r="B120" s="2" t="s">
        <v>19</v>
      </c>
      <c r="C120" s="2"/>
      <c r="D120" s="10" t="str">
        <f t="shared" ref="D120:V120" si="138">IFERROR(D82/C82-1,"-")</f>
        <v>-</v>
      </c>
      <c r="E120" s="10" t="str">
        <f t="shared" si="138"/>
        <v>-</v>
      </c>
      <c r="F120" s="10" t="str">
        <f t="shared" si="138"/>
        <v>-</v>
      </c>
      <c r="G120" s="10" t="str">
        <f t="shared" si="138"/>
        <v>-</v>
      </c>
      <c r="H120" s="10" t="str">
        <f t="shared" si="138"/>
        <v>-</v>
      </c>
      <c r="I120" s="10" t="str">
        <f t="shared" si="138"/>
        <v>-</v>
      </c>
      <c r="J120" s="10" t="str">
        <f t="shared" si="138"/>
        <v>-</v>
      </c>
      <c r="K120" s="10" t="str">
        <f t="shared" si="138"/>
        <v>-</v>
      </c>
      <c r="L120" s="10" t="str">
        <f t="shared" si="138"/>
        <v>-</v>
      </c>
      <c r="M120" s="10" t="str">
        <f t="shared" si="138"/>
        <v>-</v>
      </c>
      <c r="N120" s="10" t="str">
        <f t="shared" si="138"/>
        <v>-</v>
      </c>
      <c r="O120" s="10">
        <f t="shared" si="138"/>
        <v>-3.2583026976096274E-4</v>
      </c>
      <c r="P120" s="10">
        <f t="shared" si="138"/>
        <v>2.7570160738267013E-2</v>
      </c>
      <c r="Q120" s="10">
        <f t="shared" si="138"/>
        <v>-7.0211360674924395E-3</v>
      </c>
      <c r="R120" s="10">
        <f t="shared" si="138"/>
        <v>2.7667323615774286E-2</v>
      </c>
      <c r="S120" s="10">
        <f t="shared" si="138"/>
        <v>1.4129607170195513E-2</v>
      </c>
      <c r="T120" s="10">
        <f t="shared" si="138"/>
        <v>1.9901706151593368E-2</v>
      </c>
      <c r="U120" s="10">
        <f t="shared" si="138"/>
        <v>2.250711152555529E-2</v>
      </c>
      <c r="V120" s="10">
        <f t="shared" si="138"/>
        <v>5.1246544962371132E-3</v>
      </c>
    </row>
    <row r="121" spans="1:23" ht="15.75" customHeight="1" x14ac:dyDescent="0.2">
      <c r="A121" s="4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23" ht="15.75" customHeight="1" x14ac:dyDescent="0.25">
      <c r="A122" s="3" t="s">
        <v>26</v>
      </c>
      <c r="C122" s="2"/>
      <c r="D122" s="2"/>
      <c r="E122" s="2"/>
      <c r="F122" s="2"/>
      <c r="G122" s="2"/>
      <c r="H122" s="2"/>
      <c r="I122" s="2"/>
      <c r="J122" s="2"/>
      <c r="K122" s="2"/>
      <c r="L122" s="6"/>
      <c r="M122" s="6"/>
      <c r="N122" s="6"/>
      <c r="O122" s="6"/>
      <c r="P122" s="8"/>
      <c r="Q122" s="8"/>
      <c r="R122" s="8"/>
    </row>
    <row r="123" spans="1:23" ht="15.75" customHeight="1" x14ac:dyDescent="0.2">
      <c r="A123" s="4" t="s">
        <v>3</v>
      </c>
      <c r="B123" s="5"/>
      <c r="C123" s="5">
        <f t="shared" ref="C123:V123" si="139">C$5</f>
        <v>42185</v>
      </c>
      <c r="D123" s="5">
        <f t="shared" si="139"/>
        <v>42369</v>
      </c>
      <c r="E123" s="5">
        <f t="shared" si="139"/>
        <v>42551</v>
      </c>
      <c r="F123" s="5">
        <f t="shared" si="139"/>
        <v>42735</v>
      </c>
      <c r="G123" s="5">
        <f t="shared" si="139"/>
        <v>42916</v>
      </c>
      <c r="H123" s="5">
        <f t="shared" si="139"/>
        <v>43100</v>
      </c>
      <c r="I123" s="5">
        <f t="shared" si="139"/>
        <v>43281</v>
      </c>
      <c r="J123" s="5">
        <f t="shared" si="139"/>
        <v>43465</v>
      </c>
      <c r="K123" s="5">
        <f t="shared" si="139"/>
        <v>43646</v>
      </c>
      <c r="L123" s="5">
        <f t="shared" si="139"/>
        <v>43830</v>
      </c>
      <c r="M123" s="5">
        <f t="shared" si="139"/>
        <v>44012</v>
      </c>
      <c r="N123" s="5">
        <f t="shared" si="139"/>
        <v>44185</v>
      </c>
      <c r="O123" s="5">
        <f t="shared" si="139"/>
        <v>44377</v>
      </c>
      <c r="P123" s="5">
        <f t="shared" si="139"/>
        <v>44561</v>
      </c>
      <c r="Q123" s="5">
        <f t="shared" si="139"/>
        <v>44742</v>
      </c>
      <c r="R123" s="5">
        <f t="shared" si="139"/>
        <v>44926</v>
      </c>
      <c r="S123" s="5">
        <f t="shared" si="139"/>
        <v>45107</v>
      </c>
      <c r="T123" s="5">
        <f t="shared" si="139"/>
        <v>45291</v>
      </c>
      <c r="U123" s="5">
        <f t="shared" si="139"/>
        <v>45473</v>
      </c>
      <c r="V123" s="5">
        <f t="shared" si="139"/>
        <v>45657</v>
      </c>
    </row>
    <row r="124" spans="1:23" ht="15.75" customHeight="1" x14ac:dyDescent="0.2">
      <c r="A124" s="4"/>
      <c r="B124" s="2" t="s">
        <v>30</v>
      </c>
      <c r="C124" s="2">
        <v>0</v>
      </c>
      <c r="D124" s="2">
        <v>0</v>
      </c>
      <c r="E124" s="2">
        <v>0</v>
      </c>
      <c r="F124" s="2">
        <v>4056</v>
      </c>
      <c r="G124" s="2">
        <v>4848</v>
      </c>
      <c r="H124" s="2">
        <v>5820</v>
      </c>
      <c r="I124" s="2">
        <v>6708</v>
      </c>
      <c r="J124" s="6">
        <v>7860</v>
      </c>
      <c r="K124" s="6">
        <v>9444</v>
      </c>
      <c r="L124" s="6">
        <v>10644</v>
      </c>
      <c r="M124" s="6">
        <v>13416</v>
      </c>
      <c r="N124" s="6">
        <v>13620</v>
      </c>
      <c r="O124" s="6">
        <v>15612</v>
      </c>
      <c r="P124" s="6">
        <v>18468</v>
      </c>
      <c r="Q124" s="6">
        <v>20040</v>
      </c>
      <c r="R124" s="6">
        <v>23124</v>
      </c>
      <c r="S124" s="6">
        <v>29192.892</v>
      </c>
      <c r="T124" s="6">
        <v>31127.892</v>
      </c>
      <c r="U124" s="6">
        <f>2782796*12/1000</f>
        <v>33393.552000000003</v>
      </c>
      <c r="V124" s="6">
        <v>36257</v>
      </c>
      <c r="W124" s="17"/>
    </row>
    <row r="125" spans="1:23" ht="15.75" customHeight="1" x14ac:dyDescent="0.2">
      <c r="A125" s="4"/>
      <c r="B125" s="11" t="s">
        <v>35</v>
      </c>
      <c r="C125" s="2"/>
      <c r="D125" s="2"/>
      <c r="E125" s="2"/>
      <c r="F125" s="2"/>
      <c r="G125" s="2"/>
      <c r="H125" s="2"/>
      <c r="I125" s="2"/>
      <c r="J125" s="6"/>
      <c r="K125" s="6"/>
      <c r="L125" s="18">
        <v>6600</v>
      </c>
      <c r="M125" s="18">
        <v>8220</v>
      </c>
      <c r="N125" s="18">
        <v>8436</v>
      </c>
      <c r="O125" s="18">
        <v>9900</v>
      </c>
      <c r="P125" s="20">
        <v>11688</v>
      </c>
      <c r="Q125" s="20">
        <v>13320</v>
      </c>
      <c r="R125" s="20">
        <v>14736</v>
      </c>
      <c r="S125" s="20">
        <v>18090.443987647199</v>
      </c>
      <c r="T125" s="20">
        <v>19103.580000000002</v>
      </c>
      <c r="U125" s="20">
        <f>U124*U126</f>
        <v>20602.181960596801</v>
      </c>
      <c r="V125" s="20">
        <f>V124*V126</f>
        <v>21905.388064300001</v>
      </c>
      <c r="W125" s="8"/>
    </row>
    <row r="126" spans="1:23" ht="15.75" customHeight="1" x14ac:dyDescent="0.2">
      <c r="A126" s="4"/>
      <c r="B126" s="11" t="s">
        <v>27</v>
      </c>
      <c r="C126" s="2"/>
      <c r="D126" s="2"/>
      <c r="E126" s="2"/>
      <c r="F126" s="2"/>
      <c r="G126" s="2"/>
      <c r="H126" s="2"/>
      <c r="I126" s="2"/>
      <c r="J126" s="6"/>
      <c r="K126" s="6"/>
      <c r="L126" s="19">
        <f t="shared" ref="L126:T126" si="140">L125/L124</f>
        <v>0.62006764374295376</v>
      </c>
      <c r="M126" s="19">
        <f t="shared" si="140"/>
        <v>0.61270125223613592</v>
      </c>
      <c r="N126" s="19">
        <f t="shared" si="140"/>
        <v>0.61938325991189425</v>
      </c>
      <c r="O126" s="19">
        <f t="shared" si="140"/>
        <v>0.63412759415833975</v>
      </c>
      <c r="P126" s="19">
        <f t="shared" si="140"/>
        <v>0.6328784925276153</v>
      </c>
      <c r="Q126" s="19">
        <f t="shared" si="140"/>
        <v>0.66467065868263475</v>
      </c>
      <c r="R126" s="19">
        <f t="shared" si="140"/>
        <v>0.63725998962117281</v>
      </c>
      <c r="S126" s="19">
        <f t="shared" si="140"/>
        <v>0.61968659999999998</v>
      </c>
      <c r="T126" s="19">
        <f t="shared" si="140"/>
        <v>0.61371261503991348</v>
      </c>
      <c r="U126" s="19">
        <f>0.6169509</f>
        <v>0.61695089999999997</v>
      </c>
      <c r="V126" s="19">
        <v>0.60416990000000004</v>
      </c>
      <c r="W126" s="8"/>
    </row>
    <row r="127" spans="1:23" ht="15.75" customHeight="1" x14ac:dyDescent="0.2">
      <c r="A127" s="4"/>
      <c r="B127" s="2" t="s">
        <v>5</v>
      </c>
      <c r="C127" s="2"/>
      <c r="D127" s="2"/>
      <c r="E127" s="2"/>
      <c r="F127" s="2"/>
      <c r="G127" s="2"/>
      <c r="H127" s="2"/>
      <c r="I127" s="2"/>
      <c r="J127" s="6"/>
      <c r="K127" s="6"/>
      <c r="L127" s="6"/>
      <c r="M127" s="6"/>
      <c r="N127" s="6">
        <v>677</v>
      </c>
      <c r="O127" s="6">
        <v>784</v>
      </c>
      <c r="P127" s="6">
        <v>884</v>
      </c>
      <c r="Q127" s="6">
        <v>995</v>
      </c>
      <c r="R127" s="6">
        <v>1090</v>
      </c>
      <c r="S127" s="6">
        <v>1151</v>
      </c>
      <c r="T127" s="6">
        <v>1210</v>
      </c>
      <c r="U127" s="6">
        <v>1259</v>
      </c>
      <c r="V127" s="6">
        <v>1329</v>
      </c>
    </row>
    <row r="128" spans="1:23" ht="15.75" customHeight="1" x14ac:dyDescent="0.2">
      <c r="A128" s="4"/>
      <c r="B128" s="2" t="s">
        <v>7</v>
      </c>
      <c r="C128" s="2"/>
      <c r="D128" s="2"/>
      <c r="E128" s="2"/>
      <c r="F128" s="2"/>
      <c r="G128" s="2"/>
      <c r="H128" s="2"/>
      <c r="I128" s="2"/>
      <c r="J128" s="6"/>
      <c r="K128" s="6"/>
      <c r="L128" s="6"/>
      <c r="M128" s="6"/>
      <c r="N128" s="6">
        <v>1917</v>
      </c>
      <c r="O128" s="6">
        <v>2203</v>
      </c>
      <c r="P128" s="6">
        <v>2543</v>
      </c>
      <c r="Q128" s="6">
        <v>2944</v>
      </c>
      <c r="R128" s="6">
        <v>3289</v>
      </c>
      <c r="S128" s="6">
        <v>3643</v>
      </c>
      <c r="T128" s="6">
        <v>3839</v>
      </c>
      <c r="U128" s="6">
        <f>1259+2614+64+157+50</f>
        <v>4144</v>
      </c>
      <c r="V128" s="6">
        <v>4439</v>
      </c>
    </row>
    <row r="129" spans="1:22" ht="15.75" customHeight="1" x14ac:dyDescent="0.2">
      <c r="A129" s="4"/>
      <c r="B129" s="2" t="s">
        <v>8</v>
      </c>
      <c r="C129" s="2"/>
      <c r="D129" s="2"/>
      <c r="E129" s="2">
        <v>13</v>
      </c>
      <c r="F129" s="2">
        <v>57</v>
      </c>
      <c r="G129" s="2">
        <v>57</v>
      </c>
      <c r="H129" s="2">
        <v>57</v>
      </c>
      <c r="I129" s="2">
        <v>62</v>
      </c>
      <c r="J129" s="2">
        <v>66</v>
      </c>
      <c r="K129" s="2">
        <v>83</v>
      </c>
      <c r="L129" s="2">
        <v>85</v>
      </c>
      <c r="M129" s="2">
        <v>105</v>
      </c>
      <c r="N129" s="2">
        <v>105</v>
      </c>
      <c r="O129" s="2">
        <v>102</v>
      </c>
      <c r="P129" s="6">
        <v>103</v>
      </c>
      <c r="Q129" s="6">
        <v>105</v>
      </c>
      <c r="R129" s="6">
        <v>105</v>
      </c>
      <c r="S129" s="6">
        <v>91</v>
      </c>
      <c r="T129" s="6">
        <v>90</v>
      </c>
      <c r="U129" s="6">
        <v>90</v>
      </c>
      <c r="V129" s="6">
        <v>96</v>
      </c>
    </row>
    <row r="130" spans="1:22" ht="15.75" customHeight="1" x14ac:dyDescent="0.2">
      <c r="A130" s="4"/>
      <c r="B130" s="2" t="s">
        <v>9</v>
      </c>
      <c r="C130" s="2"/>
      <c r="D130" s="2"/>
      <c r="E130" s="2"/>
      <c r="F130" s="2"/>
      <c r="G130" s="2"/>
      <c r="H130" s="2"/>
      <c r="I130" s="2"/>
      <c r="J130" s="2">
        <v>99</v>
      </c>
      <c r="K130" s="2">
        <v>143</v>
      </c>
      <c r="L130" s="2">
        <v>146</v>
      </c>
      <c r="M130" s="2">
        <v>181</v>
      </c>
      <c r="N130" s="2">
        <v>202</v>
      </c>
      <c r="O130" s="2">
        <v>208</v>
      </c>
      <c r="P130" s="6">
        <v>209</v>
      </c>
      <c r="Q130" s="6">
        <v>212</v>
      </c>
      <c r="R130" s="6">
        <v>223</v>
      </c>
      <c r="S130" s="6">
        <v>224</v>
      </c>
      <c r="T130" s="6">
        <v>230</v>
      </c>
      <c r="U130" s="6">
        <v>229</v>
      </c>
      <c r="V130" s="6">
        <v>252</v>
      </c>
    </row>
    <row r="131" spans="1:22" ht="15.75" customHeight="1" x14ac:dyDescent="0.2">
      <c r="A131" s="4"/>
      <c r="B131" s="2" t="s">
        <v>40</v>
      </c>
      <c r="C131" s="2"/>
      <c r="D131" s="2"/>
      <c r="E131" s="2"/>
      <c r="F131" s="2"/>
      <c r="G131" s="2"/>
      <c r="H131" s="2"/>
      <c r="I131" s="2"/>
      <c r="J131" s="6"/>
      <c r="K131" s="6"/>
      <c r="L131" s="6"/>
      <c r="M131" s="6"/>
      <c r="N131">
        <v>333</v>
      </c>
      <c r="O131">
        <v>379</v>
      </c>
      <c r="P131">
        <v>420</v>
      </c>
      <c r="Q131">
        <v>460</v>
      </c>
      <c r="R131">
        <v>490.00000000000023</v>
      </c>
      <c r="S131">
        <v>517.00000000000023</v>
      </c>
      <c r="T131">
        <v>536.00000000000023</v>
      </c>
      <c r="U131">
        <v>560</v>
      </c>
      <c r="V131">
        <v>572</v>
      </c>
    </row>
    <row r="132" spans="1:22" ht="15.75" customHeight="1" x14ac:dyDescent="0.2">
      <c r="A132" s="4"/>
      <c r="B132" s="2" t="s">
        <v>14</v>
      </c>
      <c r="C132" s="2">
        <v>0</v>
      </c>
      <c r="D132" s="2">
        <v>0</v>
      </c>
      <c r="E132" s="2">
        <v>6</v>
      </c>
      <c r="F132" s="2">
        <v>6</v>
      </c>
      <c r="G132" s="2">
        <v>6</v>
      </c>
      <c r="H132" s="2">
        <v>6</v>
      </c>
      <c r="I132" s="2">
        <v>6</v>
      </c>
      <c r="J132" s="2">
        <v>7</v>
      </c>
      <c r="K132" s="2">
        <v>14</v>
      </c>
      <c r="L132" s="2">
        <v>14</v>
      </c>
      <c r="M132" s="2">
        <v>16</v>
      </c>
      <c r="N132" s="2">
        <v>16</v>
      </c>
      <c r="O132" s="2">
        <v>16</v>
      </c>
      <c r="P132" s="2">
        <v>16</v>
      </c>
      <c r="Q132" s="2">
        <v>16</v>
      </c>
      <c r="R132" s="2">
        <v>16</v>
      </c>
      <c r="S132" s="2">
        <v>17</v>
      </c>
      <c r="T132" s="2">
        <v>17</v>
      </c>
      <c r="U132" s="2">
        <v>16</v>
      </c>
      <c r="V132" s="2">
        <v>17</v>
      </c>
    </row>
    <row r="133" spans="1:22" ht="15.75" customHeight="1" x14ac:dyDescent="0.2">
      <c r="A133" s="4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22" ht="15.75" customHeight="1" x14ac:dyDescent="0.2">
      <c r="A134" s="4" t="s">
        <v>15</v>
      </c>
      <c r="B134" s="2"/>
      <c r="C134" s="5">
        <f t="shared" ref="C134:V134" si="141">C$5</f>
        <v>42185</v>
      </c>
      <c r="D134" s="5">
        <f t="shared" si="141"/>
        <v>42369</v>
      </c>
      <c r="E134" s="5">
        <f t="shared" si="141"/>
        <v>42551</v>
      </c>
      <c r="F134" s="5">
        <f t="shared" si="141"/>
        <v>42735</v>
      </c>
      <c r="G134" s="5">
        <f t="shared" si="141"/>
        <v>42916</v>
      </c>
      <c r="H134" s="5">
        <f t="shared" si="141"/>
        <v>43100</v>
      </c>
      <c r="I134" s="5">
        <f t="shared" si="141"/>
        <v>43281</v>
      </c>
      <c r="J134" s="5">
        <f t="shared" si="141"/>
        <v>43465</v>
      </c>
      <c r="K134" s="5">
        <f t="shared" si="141"/>
        <v>43646</v>
      </c>
      <c r="L134" s="5">
        <f t="shared" si="141"/>
        <v>43830</v>
      </c>
      <c r="M134" s="5">
        <f t="shared" si="141"/>
        <v>44012</v>
      </c>
      <c r="N134" s="5">
        <f t="shared" si="141"/>
        <v>44185</v>
      </c>
      <c r="O134" s="5">
        <f t="shared" si="141"/>
        <v>44377</v>
      </c>
      <c r="P134" s="5">
        <f t="shared" si="141"/>
        <v>44561</v>
      </c>
      <c r="Q134" s="5">
        <f t="shared" si="141"/>
        <v>44742</v>
      </c>
      <c r="R134" s="5">
        <f t="shared" si="141"/>
        <v>44926</v>
      </c>
      <c r="S134" s="5">
        <f t="shared" si="141"/>
        <v>45107</v>
      </c>
      <c r="T134" s="5">
        <f t="shared" si="141"/>
        <v>45291</v>
      </c>
      <c r="U134" s="5">
        <f t="shared" si="141"/>
        <v>45473</v>
      </c>
      <c r="V134" s="5">
        <f t="shared" si="141"/>
        <v>45657</v>
      </c>
    </row>
    <row r="135" spans="1:22" ht="15.75" customHeight="1" x14ac:dyDescent="0.2">
      <c r="A135" s="4"/>
      <c r="B135" s="2" t="s">
        <v>4</v>
      </c>
      <c r="C135" s="6">
        <f t="shared" ref="C135:T135" si="142">C124/12</f>
        <v>0</v>
      </c>
      <c r="D135" s="6">
        <f t="shared" si="142"/>
        <v>0</v>
      </c>
      <c r="E135" s="6">
        <f t="shared" si="142"/>
        <v>0</v>
      </c>
      <c r="F135" s="6">
        <f t="shared" si="142"/>
        <v>338</v>
      </c>
      <c r="G135" s="6">
        <f t="shared" si="142"/>
        <v>404</v>
      </c>
      <c r="H135" s="6">
        <f t="shared" si="142"/>
        <v>485</v>
      </c>
      <c r="I135" s="6">
        <f t="shared" si="142"/>
        <v>559</v>
      </c>
      <c r="J135" s="6">
        <f t="shared" si="142"/>
        <v>655</v>
      </c>
      <c r="K135" s="6">
        <f t="shared" si="142"/>
        <v>787</v>
      </c>
      <c r="L135" s="6">
        <f t="shared" si="142"/>
        <v>887</v>
      </c>
      <c r="M135" s="6">
        <f t="shared" si="142"/>
        <v>1118</v>
      </c>
      <c r="N135" s="6">
        <f t="shared" si="142"/>
        <v>1135</v>
      </c>
      <c r="O135" s="6">
        <f t="shared" si="142"/>
        <v>1301</v>
      </c>
      <c r="P135" s="6">
        <f t="shared" si="142"/>
        <v>1539</v>
      </c>
      <c r="Q135" s="6">
        <f t="shared" si="142"/>
        <v>1670</v>
      </c>
      <c r="R135" s="6">
        <f t="shared" si="142"/>
        <v>1927</v>
      </c>
      <c r="S135" s="6">
        <f t="shared" si="142"/>
        <v>2432.741</v>
      </c>
      <c r="T135" s="6">
        <f t="shared" si="142"/>
        <v>2593.991</v>
      </c>
      <c r="U135" s="6">
        <f t="shared" ref="U135:V135" si="143">U124/12</f>
        <v>2782.7960000000003</v>
      </c>
      <c r="V135" s="6">
        <f t="shared" si="143"/>
        <v>3021.4166666666665</v>
      </c>
    </row>
    <row r="136" spans="1:22" ht="15.75" customHeight="1" x14ac:dyDescent="0.2">
      <c r="A136" s="4"/>
      <c r="B136" s="2" t="s">
        <v>31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>
        <f t="shared" ref="N136:T136" si="144">IFERROR(N124/N127*1000,"-")</f>
        <v>20118.168389955688</v>
      </c>
      <c r="O136" s="6">
        <f t="shared" si="144"/>
        <v>19913.265306122448</v>
      </c>
      <c r="P136" s="6">
        <f t="shared" si="144"/>
        <v>20891.402714932126</v>
      </c>
      <c r="Q136" s="6">
        <f t="shared" si="144"/>
        <v>20140.703517587939</v>
      </c>
      <c r="R136" s="6">
        <f t="shared" si="144"/>
        <v>21214.678899082566</v>
      </c>
      <c r="S136" s="6">
        <f t="shared" si="144"/>
        <v>25363.068635968724</v>
      </c>
      <c r="T136" s="6">
        <f t="shared" si="144"/>
        <v>25725.530578512396</v>
      </c>
      <c r="U136" s="6">
        <f t="shared" ref="U136:V136" si="145">IFERROR(U124/U127*1000,"-")</f>
        <v>26523.869737887213</v>
      </c>
      <c r="V136" s="6">
        <f t="shared" si="145"/>
        <v>27281.414597441686</v>
      </c>
    </row>
    <row r="137" spans="1:22" ht="15.75" customHeight="1" x14ac:dyDescent="0.2">
      <c r="A137" s="4"/>
      <c r="B137" s="2" t="s">
        <v>32</v>
      </c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>
        <f t="shared" ref="N137:T137" si="146">IFERROR(N124/N128*1000,"-")</f>
        <v>7104.8513302034435</v>
      </c>
      <c r="O137" s="6">
        <f t="shared" si="146"/>
        <v>7086.6999546073539</v>
      </c>
      <c r="P137" s="6">
        <f t="shared" si="146"/>
        <v>7262.2886354699176</v>
      </c>
      <c r="Q137" s="6">
        <f t="shared" si="146"/>
        <v>6807.0652173913049</v>
      </c>
      <c r="R137" s="6">
        <f t="shared" si="146"/>
        <v>7030.7084220127699</v>
      </c>
      <c r="S137" s="6">
        <f t="shared" si="146"/>
        <v>8013.4208070271761</v>
      </c>
      <c r="T137" s="6">
        <f t="shared" si="146"/>
        <v>8108.3334201614998</v>
      </c>
      <c r="U137" s="6">
        <f t="shared" ref="U137:V137" si="147">IFERROR(U124/U128*1000,"-")</f>
        <v>8058.2895752895765</v>
      </c>
      <c r="V137" s="6">
        <f t="shared" si="147"/>
        <v>8167.8305924757824</v>
      </c>
    </row>
    <row r="138" spans="1:22" ht="15.75" customHeight="1" x14ac:dyDescent="0.2">
      <c r="A138" s="4"/>
      <c r="B138" s="2" t="s">
        <v>33</v>
      </c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>
        <f t="shared" ref="N138:T138" si="148">IFERROR(N124/N131*1000,"-")</f>
        <v>40900.900900900902</v>
      </c>
      <c r="O138" s="6">
        <f t="shared" si="148"/>
        <v>41192.612137203163</v>
      </c>
      <c r="P138" s="6">
        <f t="shared" si="148"/>
        <v>43971.428571428565</v>
      </c>
      <c r="Q138" s="6">
        <f t="shared" si="148"/>
        <v>43565.217391304352</v>
      </c>
      <c r="R138" s="6">
        <f t="shared" si="148"/>
        <v>47191.836734693861</v>
      </c>
      <c r="S138" s="6">
        <f t="shared" si="148"/>
        <v>56465.941972920671</v>
      </c>
      <c r="T138" s="6">
        <f t="shared" si="148"/>
        <v>58074.425373134305</v>
      </c>
      <c r="U138" s="6">
        <f t="shared" ref="U138:V138" si="149">IFERROR(U124/U131*1000,"-")</f>
        <v>59631.342857142859</v>
      </c>
      <c r="V138" s="6">
        <f t="shared" si="149"/>
        <v>63386.363636363632</v>
      </c>
    </row>
    <row r="139" spans="1:22" ht="15.75" customHeight="1" x14ac:dyDescent="0.2">
      <c r="A139" s="4"/>
      <c r="B139" s="2" t="s">
        <v>16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>
        <f t="shared" ref="N139" si="150">IFERROR(N127/N129,"-")</f>
        <v>6.4476190476190478</v>
      </c>
      <c r="O139" s="9">
        <f t="shared" ref="O139:P139" si="151">IFERROR(O127/O129,"-")</f>
        <v>7.6862745098039218</v>
      </c>
      <c r="P139" s="9">
        <f t="shared" si="151"/>
        <v>8.5825242718446599</v>
      </c>
      <c r="Q139" s="9">
        <f t="shared" ref="Q139:R139" si="152">IFERROR(Q127/Q129,"-")</f>
        <v>9.4761904761904763</v>
      </c>
      <c r="R139" s="9">
        <f t="shared" si="152"/>
        <v>10.380952380952381</v>
      </c>
      <c r="S139" s="9">
        <f t="shared" ref="S139:T139" si="153">IFERROR(S127/S129,"-")</f>
        <v>12.648351648351648</v>
      </c>
      <c r="T139" s="9">
        <f t="shared" si="153"/>
        <v>13.444444444444445</v>
      </c>
      <c r="U139" s="9">
        <f t="shared" ref="U139:V139" si="154">IFERROR(U127/U129,"-")</f>
        <v>13.988888888888889</v>
      </c>
      <c r="V139" s="9">
        <f t="shared" si="154"/>
        <v>13.84375</v>
      </c>
    </row>
    <row r="140" spans="1:22" ht="15.75" customHeight="1" x14ac:dyDescent="0.2">
      <c r="A140" s="4"/>
      <c r="B140" s="2" t="s">
        <v>17</v>
      </c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>
        <f t="shared" ref="N140" si="155">IFERROR(N127/N131,"-")</f>
        <v>2.0330330330330328</v>
      </c>
      <c r="O140" s="9">
        <f t="shared" ref="O140:P140" si="156">IFERROR(O127/O131,"-")</f>
        <v>2.0686015831134563</v>
      </c>
      <c r="P140" s="9">
        <f t="shared" si="156"/>
        <v>2.1047619047619048</v>
      </c>
      <c r="Q140" s="9">
        <f t="shared" ref="Q140:R140" si="157">IFERROR(Q127/Q131,"-")</f>
        <v>2.1630434782608696</v>
      </c>
      <c r="R140" s="9">
        <f t="shared" si="157"/>
        <v>2.2244897959183665</v>
      </c>
      <c r="S140" s="9">
        <f t="shared" ref="S140:T140" si="158">IFERROR(S127/S131,"-")</f>
        <v>2.2263056092843319</v>
      </c>
      <c r="T140" s="9">
        <f t="shared" si="158"/>
        <v>2.2574626865671634</v>
      </c>
      <c r="U140" s="9">
        <f t="shared" ref="U140:V140" si="159">IFERROR(U127/U131,"-")</f>
        <v>2.2482142857142855</v>
      </c>
      <c r="V140" s="9">
        <f t="shared" si="159"/>
        <v>2.3234265734265733</v>
      </c>
    </row>
    <row r="141" spans="1:22" ht="15.75" customHeight="1" x14ac:dyDescent="0.2">
      <c r="A141" s="4"/>
      <c r="B141" s="2" t="s">
        <v>18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>
        <f t="shared" ref="N141" si="160">IFERROR(N128/N131,"-")</f>
        <v>5.756756756756757</v>
      </c>
      <c r="O141" s="9">
        <f t="shared" ref="O141:P141" si="161">IFERROR(O128/O131,"-")</f>
        <v>5.8126649076517154</v>
      </c>
      <c r="P141" s="9">
        <f t="shared" si="161"/>
        <v>6.0547619047619046</v>
      </c>
      <c r="Q141" s="9">
        <f t="shared" ref="Q141:R141" si="162">IFERROR(Q128/Q131,"-")</f>
        <v>6.4</v>
      </c>
      <c r="R141" s="9">
        <f t="shared" si="162"/>
        <v>6.7122448979591809</v>
      </c>
      <c r="S141" s="9">
        <f t="shared" ref="S141:T141" si="163">IFERROR(S128/S131,"-")</f>
        <v>7.0464216634429366</v>
      </c>
      <c r="T141" s="9">
        <f t="shared" si="163"/>
        <v>7.162313432835818</v>
      </c>
      <c r="U141" s="9">
        <f t="shared" ref="U141:V141" si="164">IFERROR(U128/U131,"-")</f>
        <v>7.4</v>
      </c>
      <c r="V141" s="9">
        <f t="shared" si="164"/>
        <v>7.7604895104895109</v>
      </c>
    </row>
    <row r="142" spans="1:22" ht="15.75" customHeight="1" x14ac:dyDescent="0.2">
      <c r="A142" s="4"/>
      <c r="B142" s="2" t="s">
        <v>19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>
        <f t="shared" ref="N142" si="165">IFERROR(N128/N127,"-")</f>
        <v>2.8316100443131464</v>
      </c>
      <c r="O142" s="9">
        <f t="shared" ref="O142:P142" si="166">IFERROR(O128/O127,"-")</f>
        <v>2.8099489795918369</v>
      </c>
      <c r="P142" s="9">
        <f t="shared" si="166"/>
        <v>2.8766968325791855</v>
      </c>
      <c r="Q142" s="9">
        <f t="shared" ref="Q142:R142" si="167">IFERROR(Q128/Q127,"-")</f>
        <v>2.9587939698492463</v>
      </c>
      <c r="R142" s="9">
        <f t="shared" si="167"/>
        <v>3.0174311926605504</v>
      </c>
      <c r="S142" s="9">
        <f t="shared" ref="S142:T142" si="168">IFERROR(S128/S127,"-")</f>
        <v>3.1650738488271069</v>
      </c>
      <c r="T142" s="9">
        <f t="shared" si="168"/>
        <v>3.1727272727272728</v>
      </c>
      <c r="U142" s="9">
        <f t="shared" ref="U142:V142" si="169">IFERROR(U128/U127,"-")</f>
        <v>3.2915011914217631</v>
      </c>
      <c r="V142" s="9">
        <f t="shared" si="169"/>
        <v>3.3401053423626785</v>
      </c>
    </row>
    <row r="143" spans="1:22" ht="15.75" customHeight="1" outlineLevel="1" x14ac:dyDescent="0.2">
      <c r="A143" s="4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13"/>
      <c r="O143" s="13"/>
      <c r="P143" s="13"/>
      <c r="Q143" s="13"/>
      <c r="R143" s="13"/>
      <c r="S143" s="13"/>
      <c r="T143" s="13"/>
      <c r="U143" s="13"/>
      <c r="V143" s="13"/>
    </row>
    <row r="144" spans="1:22" ht="15.75" customHeight="1" outlineLevel="1" x14ac:dyDescent="0.2">
      <c r="A144" s="4" t="s">
        <v>20</v>
      </c>
      <c r="B144" s="2"/>
      <c r="C144" s="5">
        <f t="shared" ref="C144:V144" si="170">C$5</f>
        <v>42185</v>
      </c>
      <c r="D144" s="5">
        <f t="shared" si="170"/>
        <v>42369</v>
      </c>
      <c r="E144" s="5">
        <f t="shared" si="170"/>
        <v>42551</v>
      </c>
      <c r="F144" s="5">
        <f t="shared" si="170"/>
        <v>42735</v>
      </c>
      <c r="G144" s="5">
        <f t="shared" si="170"/>
        <v>42916</v>
      </c>
      <c r="H144" s="5">
        <f t="shared" si="170"/>
        <v>43100</v>
      </c>
      <c r="I144" s="5">
        <f t="shared" si="170"/>
        <v>43281</v>
      </c>
      <c r="J144" s="5">
        <f t="shared" si="170"/>
        <v>43465</v>
      </c>
      <c r="K144" s="5">
        <f t="shared" si="170"/>
        <v>43646</v>
      </c>
      <c r="L144" s="5">
        <f t="shared" si="170"/>
        <v>43830</v>
      </c>
      <c r="M144" s="5">
        <f t="shared" si="170"/>
        <v>44012</v>
      </c>
      <c r="N144" s="5">
        <f t="shared" si="170"/>
        <v>44185</v>
      </c>
      <c r="O144" s="5">
        <f t="shared" si="170"/>
        <v>44377</v>
      </c>
      <c r="P144" s="5">
        <f t="shared" si="170"/>
        <v>44561</v>
      </c>
      <c r="Q144" s="5">
        <f t="shared" si="170"/>
        <v>44742</v>
      </c>
      <c r="R144" s="5">
        <f t="shared" si="170"/>
        <v>44926</v>
      </c>
      <c r="S144" s="5">
        <f t="shared" si="170"/>
        <v>45107</v>
      </c>
      <c r="T144" s="5">
        <f t="shared" si="170"/>
        <v>45291</v>
      </c>
      <c r="U144" s="5">
        <f t="shared" si="170"/>
        <v>45473</v>
      </c>
      <c r="V144" s="5">
        <f t="shared" si="170"/>
        <v>45657</v>
      </c>
    </row>
    <row r="145" spans="1:22" ht="15.75" customHeight="1" outlineLevel="1" x14ac:dyDescent="0.2">
      <c r="A145" s="4"/>
      <c r="B145" s="2" t="s">
        <v>30</v>
      </c>
      <c r="C145" s="2"/>
      <c r="D145" s="2">
        <f t="shared" ref="D145:V145" si="171">D124-C124</f>
        <v>0</v>
      </c>
      <c r="E145" s="2">
        <f t="shared" si="171"/>
        <v>0</v>
      </c>
      <c r="F145" s="2">
        <f t="shared" si="171"/>
        <v>4056</v>
      </c>
      <c r="G145" s="2">
        <f t="shared" si="171"/>
        <v>792</v>
      </c>
      <c r="H145" s="2">
        <f t="shared" si="171"/>
        <v>972</v>
      </c>
      <c r="I145" s="2">
        <f t="shared" si="171"/>
        <v>888</v>
      </c>
      <c r="J145" s="6">
        <f t="shared" si="171"/>
        <v>1152</v>
      </c>
      <c r="K145" s="6">
        <f t="shared" si="171"/>
        <v>1584</v>
      </c>
      <c r="L145" s="6">
        <f t="shared" si="171"/>
        <v>1200</v>
      </c>
      <c r="M145" s="6">
        <f t="shared" si="171"/>
        <v>2772</v>
      </c>
      <c r="N145" s="6">
        <f t="shared" si="171"/>
        <v>204</v>
      </c>
      <c r="O145" s="6">
        <f t="shared" si="171"/>
        <v>1992</v>
      </c>
      <c r="P145" s="6">
        <f t="shared" si="171"/>
        <v>2856</v>
      </c>
      <c r="Q145" s="6">
        <f t="shared" si="171"/>
        <v>1572</v>
      </c>
      <c r="R145" s="6">
        <f t="shared" si="171"/>
        <v>3084</v>
      </c>
      <c r="S145" s="6">
        <f t="shared" si="171"/>
        <v>6068.8919999999998</v>
      </c>
      <c r="T145" s="6">
        <f t="shared" si="171"/>
        <v>1935</v>
      </c>
      <c r="U145" s="6">
        <f t="shared" si="171"/>
        <v>2265.6600000000035</v>
      </c>
      <c r="V145" s="6">
        <f t="shared" si="171"/>
        <v>2863.4479999999967</v>
      </c>
    </row>
    <row r="146" spans="1:22" ht="15.75" customHeight="1" outlineLevel="1" x14ac:dyDescent="0.2">
      <c r="A146" s="4"/>
      <c r="B146" s="2" t="s">
        <v>5</v>
      </c>
      <c r="C146" s="2"/>
      <c r="D146" s="2"/>
      <c r="E146" s="2"/>
      <c r="F146" s="2"/>
      <c r="G146" s="2"/>
      <c r="H146" s="2"/>
      <c r="I146" s="2"/>
      <c r="J146" s="6"/>
      <c r="K146" s="6"/>
      <c r="L146" s="6"/>
      <c r="M146" s="6"/>
      <c r="N146" s="6"/>
      <c r="O146" s="6">
        <f t="shared" ref="O146:V146" si="172">O127-N127</f>
        <v>107</v>
      </c>
      <c r="P146" s="6">
        <f t="shared" si="172"/>
        <v>100</v>
      </c>
      <c r="Q146" s="6">
        <f t="shared" si="172"/>
        <v>111</v>
      </c>
      <c r="R146" s="6">
        <f t="shared" si="172"/>
        <v>95</v>
      </c>
      <c r="S146" s="6">
        <f t="shared" si="172"/>
        <v>61</v>
      </c>
      <c r="T146" s="6">
        <f t="shared" si="172"/>
        <v>59</v>
      </c>
      <c r="U146" s="6">
        <f t="shared" si="172"/>
        <v>49</v>
      </c>
      <c r="V146" s="6">
        <f t="shared" si="172"/>
        <v>70</v>
      </c>
    </row>
    <row r="147" spans="1:22" ht="15.75" customHeight="1" outlineLevel="1" x14ac:dyDescent="0.2">
      <c r="A147" s="4"/>
      <c r="B147" s="2" t="s">
        <v>7</v>
      </c>
      <c r="C147" s="2"/>
      <c r="D147" s="2"/>
      <c r="E147" s="2"/>
      <c r="F147" s="2"/>
      <c r="G147" s="2"/>
      <c r="H147" s="2"/>
      <c r="I147" s="2"/>
      <c r="J147" s="6"/>
      <c r="K147" s="6"/>
      <c r="L147" s="6"/>
      <c r="M147" s="6"/>
      <c r="N147" s="6"/>
      <c r="O147" s="6">
        <f t="shared" ref="O147:V147" si="173">O128-N128</f>
        <v>286</v>
      </c>
      <c r="P147" s="6">
        <f t="shared" si="173"/>
        <v>340</v>
      </c>
      <c r="Q147" s="6">
        <f t="shared" si="173"/>
        <v>401</v>
      </c>
      <c r="R147" s="6">
        <f t="shared" si="173"/>
        <v>345</v>
      </c>
      <c r="S147" s="6">
        <f t="shared" si="173"/>
        <v>354</v>
      </c>
      <c r="T147" s="6">
        <f t="shared" si="173"/>
        <v>196</v>
      </c>
      <c r="U147" s="6">
        <f t="shared" si="173"/>
        <v>305</v>
      </c>
      <c r="V147" s="6">
        <f t="shared" si="173"/>
        <v>295</v>
      </c>
    </row>
    <row r="148" spans="1:22" ht="15.75" customHeight="1" outlineLevel="1" x14ac:dyDescent="0.2">
      <c r="A148" s="4"/>
      <c r="B148" s="2" t="s">
        <v>8</v>
      </c>
      <c r="C148" s="2"/>
      <c r="D148" s="2">
        <f t="shared" ref="D148:V148" si="174">D129-C129</f>
        <v>0</v>
      </c>
      <c r="E148" s="2">
        <f t="shared" si="174"/>
        <v>13</v>
      </c>
      <c r="F148" s="2">
        <f t="shared" si="174"/>
        <v>44</v>
      </c>
      <c r="G148" s="2">
        <f t="shared" si="174"/>
        <v>0</v>
      </c>
      <c r="H148" s="2">
        <f t="shared" si="174"/>
        <v>0</v>
      </c>
      <c r="I148" s="2">
        <f t="shared" si="174"/>
        <v>5</v>
      </c>
      <c r="J148" s="2">
        <f t="shared" si="174"/>
        <v>4</v>
      </c>
      <c r="K148" s="2">
        <f t="shared" si="174"/>
        <v>17</v>
      </c>
      <c r="L148" s="2">
        <f t="shared" si="174"/>
        <v>2</v>
      </c>
      <c r="M148" s="2">
        <f t="shared" si="174"/>
        <v>20</v>
      </c>
      <c r="N148" s="2">
        <f t="shared" si="174"/>
        <v>0</v>
      </c>
      <c r="O148" s="2">
        <f t="shared" si="174"/>
        <v>-3</v>
      </c>
      <c r="P148" s="2">
        <f t="shared" si="174"/>
        <v>1</v>
      </c>
      <c r="Q148" s="2">
        <f t="shared" si="174"/>
        <v>2</v>
      </c>
      <c r="R148" s="2">
        <f t="shared" si="174"/>
        <v>0</v>
      </c>
      <c r="S148" s="2">
        <f t="shared" si="174"/>
        <v>-14</v>
      </c>
      <c r="T148" s="2">
        <f t="shared" si="174"/>
        <v>-1</v>
      </c>
      <c r="U148" s="2">
        <f t="shared" si="174"/>
        <v>0</v>
      </c>
      <c r="V148" s="2">
        <f t="shared" si="174"/>
        <v>6</v>
      </c>
    </row>
    <row r="149" spans="1:22" ht="15.75" customHeight="1" outlineLevel="1" x14ac:dyDescent="0.2">
      <c r="A149" s="4"/>
      <c r="B149" s="2" t="s">
        <v>9</v>
      </c>
      <c r="C149" s="2"/>
      <c r="D149" s="2">
        <f t="shared" ref="D149:V149" si="175">D130-C130</f>
        <v>0</v>
      </c>
      <c r="E149" s="2">
        <f t="shared" si="175"/>
        <v>0</v>
      </c>
      <c r="F149" s="2">
        <f t="shared" si="175"/>
        <v>0</v>
      </c>
      <c r="G149" s="2">
        <f t="shared" si="175"/>
        <v>0</v>
      </c>
      <c r="H149" s="2">
        <f t="shared" si="175"/>
        <v>0</v>
      </c>
      <c r="I149" s="2">
        <f t="shared" si="175"/>
        <v>0</v>
      </c>
      <c r="J149" s="2">
        <f t="shared" si="175"/>
        <v>99</v>
      </c>
      <c r="K149" s="2">
        <f t="shared" si="175"/>
        <v>44</v>
      </c>
      <c r="L149" s="2">
        <f t="shared" si="175"/>
        <v>3</v>
      </c>
      <c r="M149" s="2">
        <f t="shared" si="175"/>
        <v>35</v>
      </c>
      <c r="N149" s="2">
        <f t="shared" si="175"/>
        <v>21</v>
      </c>
      <c r="O149" s="2">
        <f t="shared" si="175"/>
        <v>6</v>
      </c>
      <c r="P149" s="2">
        <f t="shared" si="175"/>
        <v>1</v>
      </c>
      <c r="Q149" s="2">
        <f t="shared" si="175"/>
        <v>3</v>
      </c>
      <c r="R149" s="2">
        <f t="shared" si="175"/>
        <v>11</v>
      </c>
      <c r="S149" s="2">
        <f t="shared" si="175"/>
        <v>1</v>
      </c>
      <c r="T149" s="2">
        <f t="shared" si="175"/>
        <v>6</v>
      </c>
      <c r="U149" s="2">
        <f t="shared" si="175"/>
        <v>-1</v>
      </c>
      <c r="V149" s="2">
        <f t="shared" si="175"/>
        <v>23</v>
      </c>
    </row>
    <row r="150" spans="1:22" ht="15.75" customHeight="1" outlineLevel="1" x14ac:dyDescent="0.2">
      <c r="A150" s="4"/>
      <c r="B150" s="2" t="s">
        <v>40</v>
      </c>
      <c r="C150" s="2"/>
      <c r="D150" s="2"/>
      <c r="E150" s="2"/>
      <c r="F150" s="2"/>
      <c r="G150" s="2"/>
      <c r="H150" s="2"/>
      <c r="I150" s="2"/>
      <c r="J150" s="6"/>
      <c r="K150" s="6"/>
      <c r="L150" s="6"/>
      <c r="M150" s="6"/>
      <c r="N150" s="6"/>
      <c r="O150" s="6">
        <f t="shared" ref="O150:V150" si="176">O131-N131</f>
        <v>46</v>
      </c>
      <c r="P150" s="6">
        <f t="shared" si="176"/>
        <v>41</v>
      </c>
      <c r="Q150" s="6">
        <f t="shared" si="176"/>
        <v>40</v>
      </c>
      <c r="R150" s="6">
        <f t="shared" si="176"/>
        <v>30.000000000000227</v>
      </c>
      <c r="S150" s="6">
        <f t="shared" si="176"/>
        <v>27</v>
      </c>
      <c r="T150" s="6">
        <f t="shared" si="176"/>
        <v>19</v>
      </c>
      <c r="U150" s="6">
        <f t="shared" si="176"/>
        <v>23.999999999999773</v>
      </c>
      <c r="V150" s="6">
        <f t="shared" si="176"/>
        <v>12</v>
      </c>
    </row>
    <row r="151" spans="1:22" ht="15.75" customHeight="1" outlineLevel="1" x14ac:dyDescent="0.2">
      <c r="A151" s="4"/>
      <c r="B151" s="2" t="s">
        <v>14</v>
      </c>
      <c r="C151" s="2"/>
      <c r="D151" s="2">
        <f t="shared" ref="D151:V151" si="177">D132-C132</f>
        <v>0</v>
      </c>
      <c r="E151" s="2">
        <f t="shared" si="177"/>
        <v>6</v>
      </c>
      <c r="F151" s="2">
        <f t="shared" si="177"/>
        <v>0</v>
      </c>
      <c r="G151" s="2">
        <f t="shared" si="177"/>
        <v>0</v>
      </c>
      <c r="H151" s="2">
        <f t="shared" si="177"/>
        <v>0</v>
      </c>
      <c r="I151" s="2">
        <f t="shared" si="177"/>
        <v>0</v>
      </c>
      <c r="J151" s="2">
        <f t="shared" si="177"/>
        <v>1</v>
      </c>
      <c r="K151" s="2">
        <f t="shared" si="177"/>
        <v>7</v>
      </c>
      <c r="L151" s="2">
        <f t="shared" si="177"/>
        <v>0</v>
      </c>
      <c r="M151" s="2">
        <f t="shared" si="177"/>
        <v>2</v>
      </c>
      <c r="N151" s="2">
        <f t="shared" si="177"/>
        <v>0</v>
      </c>
      <c r="O151" s="2">
        <f t="shared" si="177"/>
        <v>0</v>
      </c>
      <c r="P151" s="2">
        <f t="shared" si="177"/>
        <v>0</v>
      </c>
      <c r="Q151" s="2">
        <f t="shared" si="177"/>
        <v>0</v>
      </c>
      <c r="R151" s="2">
        <f t="shared" si="177"/>
        <v>0</v>
      </c>
      <c r="S151" s="2">
        <f t="shared" si="177"/>
        <v>1</v>
      </c>
      <c r="T151" s="2">
        <f t="shared" si="177"/>
        <v>0</v>
      </c>
      <c r="U151" s="2">
        <f t="shared" si="177"/>
        <v>-1</v>
      </c>
      <c r="V151" s="2">
        <f t="shared" si="177"/>
        <v>1</v>
      </c>
    </row>
    <row r="152" spans="1:22" ht="15.75" customHeight="1" outlineLevel="1" x14ac:dyDescent="0.2">
      <c r="A152" s="4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22" ht="15.75" customHeight="1" outlineLevel="1" x14ac:dyDescent="0.2">
      <c r="A153" s="4" t="s">
        <v>21</v>
      </c>
      <c r="C153" s="5">
        <f t="shared" ref="C153:V153" si="178">C$5</f>
        <v>42185</v>
      </c>
      <c r="D153" s="5">
        <f t="shared" si="178"/>
        <v>42369</v>
      </c>
      <c r="E153" s="5">
        <f t="shared" si="178"/>
        <v>42551</v>
      </c>
      <c r="F153" s="5">
        <f t="shared" si="178"/>
        <v>42735</v>
      </c>
      <c r="G153" s="5">
        <f t="shared" si="178"/>
        <v>42916</v>
      </c>
      <c r="H153" s="5">
        <f t="shared" si="178"/>
        <v>43100</v>
      </c>
      <c r="I153" s="5">
        <f t="shared" si="178"/>
        <v>43281</v>
      </c>
      <c r="J153" s="5">
        <f t="shared" si="178"/>
        <v>43465</v>
      </c>
      <c r="K153" s="5">
        <f t="shared" si="178"/>
        <v>43646</v>
      </c>
      <c r="L153" s="5">
        <f t="shared" si="178"/>
        <v>43830</v>
      </c>
      <c r="M153" s="5">
        <f t="shared" si="178"/>
        <v>44012</v>
      </c>
      <c r="N153" s="5">
        <f t="shared" si="178"/>
        <v>44185</v>
      </c>
      <c r="O153" s="5">
        <f t="shared" si="178"/>
        <v>44377</v>
      </c>
      <c r="P153" s="5">
        <f t="shared" si="178"/>
        <v>44561</v>
      </c>
      <c r="Q153" s="5">
        <f t="shared" si="178"/>
        <v>44742</v>
      </c>
      <c r="R153" s="5">
        <f t="shared" si="178"/>
        <v>44926</v>
      </c>
      <c r="S153" s="5">
        <f t="shared" si="178"/>
        <v>45107</v>
      </c>
      <c r="T153" s="5">
        <f t="shared" si="178"/>
        <v>45291</v>
      </c>
      <c r="U153" s="5">
        <f t="shared" si="178"/>
        <v>45473</v>
      </c>
      <c r="V153" s="5">
        <f t="shared" si="178"/>
        <v>45657</v>
      </c>
    </row>
    <row r="154" spans="1:22" ht="15.75" customHeight="1" outlineLevel="1" x14ac:dyDescent="0.2">
      <c r="A154" s="4"/>
      <c r="B154" s="2" t="s">
        <v>4</v>
      </c>
      <c r="C154" s="2"/>
      <c r="D154" s="6">
        <f t="shared" ref="D154:V154" si="179">IFERROR(D135-C135,"-")</f>
        <v>0</v>
      </c>
      <c r="E154" s="6">
        <f t="shared" si="179"/>
        <v>0</v>
      </c>
      <c r="F154" s="6">
        <f t="shared" si="179"/>
        <v>338</v>
      </c>
      <c r="G154" s="6">
        <f t="shared" si="179"/>
        <v>66</v>
      </c>
      <c r="H154" s="6">
        <f t="shared" si="179"/>
        <v>81</v>
      </c>
      <c r="I154" s="6">
        <f t="shared" si="179"/>
        <v>74</v>
      </c>
      <c r="J154" s="6">
        <f t="shared" si="179"/>
        <v>96</v>
      </c>
      <c r="K154" s="6">
        <f t="shared" si="179"/>
        <v>132</v>
      </c>
      <c r="L154" s="6">
        <f t="shared" si="179"/>
        <v>100</v>
      </c>
      <c r="M154" s="6">
        <f t="shared" si="179"/>
        <v>231</v>
      </c>
      <c r="N154" s="6">
        <f t="shared" si="179"/>
        <v>17</v>
      </c>
      <c r="O154" s="6">
        <f t="shared" si="179"/>
        <v>166</v>
      </c>
      <c r="P154" s="6">
        <f t="shared" si="179"/>
        <v>238</v>
      </c>
      <c r="Q154" s="6">
        <f t="shared" si="179"/>
        <v>131</v>
      </c>
      <c r="R154" s="6">
        <f t="shared" si="179"/>
        <v>257</v>
      </c>
      <c r="S154" s="6">
        <f t="shared" si="179"/>
        <v>505.74099999999999</v>
      </c>
      <c r="T154" s="6">
        <f t="shared" si="179"/>
        <v>161.25</v>
      </c>
      <c r="U154" s="6">
        <f t="shared" si="179"/>
        <v>188.80500000000029</v>
      </c>
      <c r="V154" s="6">
        <f t="shared" si="179"/>
        <v>238.62066666666624</v>
      </c>
    </row>
    <row r="155" spans="1:22" ht="15.75" customHeight="1" outlineLevel="1" x14ac:dyDescent="0.2">
      <c r="A155" s="4"/>
      <c r="B155" s="2" t="s">
        <v>31</v>
      </c>
      <c r="C155" s="2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>
        <f t="shared" ref="O155:V155" si="180">IFERROR(O136-N136,"-")</f>
        <v>-204.90308383324009</v>
      </c>
      <c r="P155" s="6">
        <f t="shared" si="180"/>
        <v>978.13740880967816</v>
      </c>
      <c r="Q155" s="6">
        <f t="shared" si="180"/>
        <v>-750.69919734418727</v>
      </c>
      <c r="R155" s="6">
        <f t="shared" si="180"/>
        <v>1073.9753814946271</v>
      </c>
      <c r="S155" s="6">
        <f t="shared" si="180"/>
        <v>4148.3897368861581</v>
      </c>
      <c r="T155" s="6">
        <f t="shared" si="180"/>
        <v>362.46194254367219</v>
      </c>
      <c r="U155" s="6">
        <f t="shared" si="180"/>
        <v>798.33915937481652</v>
      </c>
      <c r="V155" s="6">
        <f t="shared" si="180"/>
        <v>757.54485955447308</v>
      </c>
    </row>
    <row r="156" spans="1:22" ht="15.75" customHeight="1" outlineLevel="1" x14ac:dyDescent="0.2">
      <c r="A156" s="4"/>
      <c r="B156" s="2" t="s">
        <v>32</v>
      </c>
      <c r="C156" s="2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>
        <f t="shared" ref="O156:V156" si="181">IFERROR(O137-N137,"-")</f>
        <v>-18.151375596089565</v>
      </c>
      <c r="P156" s="6">
        <f t="shared" si="181"/>
        <v>175.58868086256371</v>
      </c>
      <c r="Q156" s="6">
        <f t="shared" si="181"/>
        <v>-455.22341807861267</v>
      </c>
      <c r="R156" s="6">
        <f t="shared" si="181"/>
        <v>223.64320462146497</v>
      </c>
      <c r="S156" s="6">
        <f t="shared" si="181"/>
        <v>982.71238501440621</v>
      </c>
      <c r="T156" s="6">
        <f t="shared" si="181"/>
        <v>94.912613134323692</v>
      </c>
      <c r="U156" s="6">
        <f t="shared" si="181"/>
        <v>-50.043844871923284</v>
      </c>
      <c r="V156" s="6">
        <f t="shared" si="181"/>
        <v>109.54101718620586</v>
      </c>
    </row>
    <row r="157" spans="1:22" ht="15.75" customHeight="1" outlineLevel="1" x14ac:dyDescent="0.2">
      <c r="A157" s="4"/>
      <c r="B157" s="2" t="s">
        <v>33</v>
      </c>
      <c r="C157" s="2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>
        <f t="shared" ref="O157:V157" si="182">IFERROR(O138-N138,"-")</f>
        <v>291.71123630226066</v>
      </c>
      <c r="P157" s="6">
        <f t="shared" si="182"/>
        <v>2778.8164342254022</v>
      </c>
      <c r="Q157" s="6">
        <f t="shared" si="182"/>
        <v>-406.21118012421357</v>
      </c>
      <c r="R157" s="6">
        <f t="shared" si="182"/>
        <v>3626.6193433895096</v>
      </c>
      <c r="S157" s="6">
        <f t="shared" si="182"/>
        <v>9274.1052382268099</v>
      </c>
      <c r="T157" s="6">
        <f t="shared" si="182"/>
        <v>1608.483400213634</v>
      </c>
      <c r="U157" s="6">
        <f t="shared" si="182"/>
        <v>1556.9174840085543</v>
      </c>
      <c r="V157" s="6">
        <f t="shared" si="182"/>
        <v>3755.020779220773</v>
      </c>
    </row>
    <row r="158" spans="1:22" ht="15.75" customHeight="1" outlineLevel="1" x14ac:dyDescent="0.2">
      <c r="A158" s="4"/>
      <c r="B158" s="2" t="s">
        <v>16</v>
      </c>
      <c r="C158" s="2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>
        <f t="shared" ref="O158:V158" si="183">IFERROR(O139-N139,"-")</f>
        <v>1.238655462184874</v>
      </c>
      <c r="P158" s="9">
        <f t="shared" si="183"/>
        <v>0.89624976204073814</v>
      </c>
      <c r="Q158" s="9">
        <f t="shared" si="183"/>
        <v>0.89366620434581634</v>
      </c>
      <c r="R158" s="9">
        <f t="shared" si="183"/>
        <v>0.9047619047619051</v>
      </c>
      <c r="S158" s="9">
        <f t="shared" si="183"/>
        <v>2.2673992673992664</v>
      </c>
      <c r="T158" s="9">
        <f t="shared" si="183"/>
        <v>0.79609279609279682</v>
      </c>
      <c r="U158" s="9">
        <f t="shared" si="183"/>
        <v>0.54444444444444429</v>
      </c>
      <c r="V158" s="9">
        <f t="shared" si="183"/>
        <v>-0.14513888888888893</v>
      </c>
    </row>
    <row r="159" spans="1:22" ht="15.75" customHeight="1" outlineLevel="1" x14ac:dyDescent="0.2">
      <c r="A159" s="4"/>
      <c r="B159" s="2" t="s">
        <v>17</v>
      </c>
      <c r="C159" s="2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>
        <f t="shared" ref="O159:V159" si="184">IFERROR(O140-N140,"-")</f>
        <v>3.5568550080423478E-2</v>
      </c>
      <c r="P159" s="9">
        <f t="shared" si="184"/>
        <v>3.6160321648448512E-2</v>
      </c>
      <c r="Q159" s="9">
        <f t="shared" si="184"/>
        <v>5.8281573498964789E-2</v>
      </c>
      <c r="R159" s="9">
        <f t="shared" si="184"/>
        <v>6.1446317657496863E-2</v>
      </c>
      <c r="S159" s="9">
        <f t="shared" si="184"/>
        <v>1.8158133659653686E-3</v>
      </c>
      <c r="T159" s="9">
        <f t="shared" si="184"/>
        <v>3.1157077282831569E-2</v>
      </c>
      <c r="U159" s="9">
        <f t="shared" si="184"/>
        <v>-9.2484008528779249E-3</v>
      </c>
      <c r="V159" s="9">
        <f t="shared" si="184"/>
        <v>7.5212287712287829E-2</v>
      </c>
    </row>
    <row r="160" spans="1:22" ht="15.75" customHeight="1" outlineLevel="1" x14ac:dyDescent="0.2">
      <c r="A160" s="4"/>
      <c r="B160" s="2" t="s">
        <v>18</v>
      </c>
      <c r="C160" s="2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>
        <f t="shared" ref="O160:V160" si="185">IFERROR(O141-N141,"-")</f>
        <v>5.5908150894958375E-2</v>
      </c>
      <c r="P160" s="9">
        <f t="shared" si="185"/>
        <v>0.24209699711018917</v>
      </c>
      <c r="Q160" s="9">
        <f t="shared" si="185"/>
        <v>0.34523809523809579</v>
      </c>
      <c r="R160" s="9">
        <f t="shared" si="185"/>
        <v>0.31224489795918053</v>
      </c>
      <c r="S160" s="9">
        <f t="shared" si="185"/>
        <v>0.33417676548375574</v>
      </c>
      <c r="T160" s="9">
        <f t="shared" si="185"/>
        <v>0.11589176939288137</v>
      </c>
      <c r="U160" s="9">
        <f t="shared" si="185"/>
        <v>0.23768656716418235</v>
      </c>
      <c r="V160" s="9">
        <f t="shared" si="185"/>
        <v>0.3604895104895105</v>
      </c>
    </row>
    <row r="161" spans="1:22" ht="15.75" customHeight="1" outlineLevel="1" x14ac:dyDescent="0.2">
      <c r="A161" s="4"/>
      <c r="B161" s="2" t="s">
        <v>19</v>
      </c>
      <c r="C161" s="2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>
        <f t="shared" ref="O161:V161" si="186">IFERROR(O142-N142,"-")</f>
        <v>-2.1661064721309575E-2</v>
      </c>
      <c r="P161" s="9">
        <f t="shared" si="186"/>
        <v>6.6747852987348644E-2</v>
      </c>
      <c r="Q161" s="9">
        <f t="shared" si="186"/>
        <v>8.2097137270060738E-2</v>
      </c>
      <c r="R161" s="9">
        <f t="shared" si="186"/>
        <v>5.8637222811304124E-2</v>
      </c>
      <c r="S161" s="9">
        <f t="shared" si="186"/>
        <v>0.14764265616655647</v>
      </c>
      <c r="T161" s="9">
        <f t="shared" si="186"/>
        <v>7.6534239001659898E-3</v>
      </c>
      <c r="U161" s="9">
        <f t="shared" si="186"/>
        <v>0.11877391869449028</v>
      </c>
      <c r="V161" s="9">
        <f t="shared" si="186"/>
        <v>4.8604150940915414E-2</v>
      </c>
    </row>
    <row r="162" spans="1:22" ht="15.75" customHeight="1" outlineLevel="1" x14ac:dyDescent="0.2">
      <c r="A162" s="4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22" ht="15.75" customHeight="1" outlineLevel="1" x14ac:dyDescent="0.2">
      <c r="A163" s="4" t="s">
        <v>22</v>
      </c>
      <c r="C163" s="5">
        <f t="shared" ref="C163:V163" si="187">C$5</f>
        <v>42185</v>
      </c>
      <c r="D163" s="5">
        <f t="shared" si="187"/>
        <v>42369</v>
      </c>
      <c r="E163" s="5">
        <f t="shared" si="187"/>
        <v>42551</v>
      </c>
      <c r="F163" s="5">
        <f t="shared" si="187"/>
        <v>42735</v>
      </c>
      <c r="G163" s="5">
        <f t="shared" si="187"/>
        <v>42916</v>
      </c>
      <c r="H163" s="5">
        <f t="shared" si="187"/>
        <v>43100</v>
      </c>
      <c r="I163" s="5">
        <f t="shared" si="187"/>
        <v>43281</v>
      </c>
      <c r="J163" s="5">
        <f t="shared" si="187"/>
        <v>43465</v>
      </c>
      <c r="K163" s="5">
        <f t="shared" si="187"/>
        <v>43646</v>
      </c>
      <c r="L163" s="5">
        <f t="shared" si="187"/>
        <v>43830</v>
      </c>
      <c r="M163" s="5">
        <f t="shared" si="187"/>
        <v>44012</v>
      </c>
      <c r="N163" s="5">
        <f t="shared" si="187"/>
        <v>44185</v>
      </c>
      <c r="O163" s="5">
        <f t="shared" si="187"/>
        <v>44377</v>
      </c>
      <c r="P163" s="5">
        <f t="shared" si="187"/>
        <v>44561</v>
      </c>
      <c r="Q163" s="5">
        <f t="shared" si="187"/>
        <v>44742</v>
      </c>
      <c r="R163" s="5">
        <f t="shared" si="187"/>
        <v>44926</v>
      </c>
      <c r="S163" s="5">
        <f t="shared" si="187"/>
        <v>45107</v>
      </c>
      <c r="T163" s="5">
        <f t="shared" si="187"/>
        <v>45291</v>
      </c>
      <c r="U163" s="5">
        <f t="shared" si="187"/>
        <v>45473</v>
      </c>
      <c r="V163" s="5">
        <f t="shared" si="187"/>
        <v>45657</v>
      </c>
    </row>
    <row r="164" spans="1:22" ht="15.75" customHeight="1" outlineLevel="1" x14ac:dyDescent="0.2">
      <c r="A164" s="4"/>
      <c r="B164" s="2" t="s">
        <v>30</v>
      </c>
      <c r="C164" s="2"/>
      <c r="D164" s="10" t="str">
        <f t="shared" ref="D164:V164" si="188">IFERROR(D124/C124-1,"-")</f>
        <v>-</v>
      </c>
      <c r="E164" s="10" t="str">
        <f t="shared" si="188"/>
        <v>-</v>
      </c>
      <c r="F164" s="10" t="str">
        <f t="shared" si="188"/>
        <v>-</v>
      </c>
      <c r="G164" s="10">
        <f t="shared" si="188"/>
        <v>0.19526627218934922</v>
      </c>
      <c r="H164" s="10">
        <f t="shared" si="188"/>
        <v>0.20049504950495045</v>
      </c>
      <c r="I164" s="10">
        <f t="shared" si="188"/>
        <v>0.15257731958762877</v>
      </c>
      <c r="J164" s="10">
        <f t="shared" si="188"/>
        <v>0.17173524150268338</v>
      </c>
      <c r="K164" s="10">
        <f t="shared" si="188"/>
        <v>0.20152671755725193</v>
      </c>
      <c r="L164" s="10">
        <f t="shared" si="188"/>
        <v>0.12706480304955536</v>
      </c>
      <c r="M164" s="10">
        <f t="shared" si="188"/>
        <v>0.26042841037204068</v>
      </c>
      <c r="N164" s="10">
        <f t="shared" si="188"/>
        <v>1.5205724508050134E-2</v>
      </c>
      <c r="O164" s="10">
        <f t="shared" si="188"/>
        <v>0.14625550660792941</v>
      </c>
      <c r="P164" s="10">
        <f t="shared" si="188"/>
        <v>0.18293620292083013</v>
      </c>
      <c r="Q164" s="10">
        <f t="shared" si="188"/>
        <v>8.5120207927225522E-2</v>
      </c>
      <c r="R164" s="10">
        <f t="shared" si="188"/>
        <v>0.15389221556886223</v>
      </c>
      <c r="S164" s="10">
        <f t="shared" si="188"/>
        <v>0.26244992215879615</v>
      </c>
      <c r="T164" s="10">
        <f t="shared" si="188"/>
        <v>6.6283258267115119E-2</v>
      </c>
      <c r="U164" s="10">
        <f t="shared" si="188"/>
        <v>7.2785526241224474E-2</v>
      </c>
      <c r="V164" s="10">
        <f t="shared" si="188"/>
        <v>8.5748530135398404E-2</v>
      </c>
    </row>
    <row r="165" spans="1:22" ht="15.75" customHeight="1" outlineLevel="1" x14ac:dyDescent="0.2">
      <c r="A165" s="4"/>
      <c r="B165" s="2" t="s">
        <v>5</v>
      </c>
      <c r="C165" s="2"/>
      <c r="D165" s="10" t="str">
        <f t="shared" ref="D165:V165" si="189">IFERROR(D127/C127-1,"-")</f>
        <v>-</v>
      </c>
      <c r="E165" s="10" t="str">
        <f t="shared" si="189"/>
        <v>-</v>
      </c>
      <c r="F165" s="10" t="str">
        <f t="shared" si="189"/>
        <v>-</v>
      </c>
      <c r="G165" s="10" t="str">
        <f t="shared" si="189"/>
        <v>-</v>
      </c>
      <c r="H165" s="10" t="str">
        <f t="shared" si="189"/>
        <v>-</v>
      </c>
      <c r="I165" s="10" t="str">
        <f t="shared" si="189"/>
        <v>-</v>
      </c>
      <c r="J165" s="10" t="str">
        <f t="shared" si="189"/>
        <v>-</v>
      </c>
      <c r="K165" s="10" t="str">
        <f t="shared" si="189"/>
        <v>-</v>
      </c>
      <c r="L165" s="10" t="str">
        <f t="shared" si="189"/>
        <v>-</v>
      </c>
      <c r="M165" s="10" t="str">
        <f t="shared" si="189"/>
        <v>-</v>
      </c>
      <c r="N165" s="10" t="str">
        <f t="shared" si="189"/>
        <v>-</v>
      </c>
      <c r="O165" s="10">
        <f t="shared" si="189"/>
        <v>0.15805022156573112</v>
      </c>
      <c r="P165" s="10">
        <f t="shared" si="189"/>
        <v>0.12755102040816335</v>
      </c>
      <c r="Q165" s="10">
        <f t="shared" si="189"/>
        <v>0.1255656108597285</v>
      </c>
      <c r="R165" s="10">
        <f t="shared" si="189"/>
        <v>9.5477386934673447E-2</v>
      </c>
      <c r="S165" s="10">
        <f t="shared" si="189"/>
        <v>5.5963302752293664E-2</v>
      </c>
      <c r="T165" s="10">
        <f t="shared" si="189"/>
        <v>5.1259774109470024E-2</v>
      </c>
      <c r="U165" s="10">
        <f t="shared" si="189"/>
        <v>4.0495867768595151E-2</v>
      </c>
      <c r="V165" s="10">
        <f t="shared" si="189"/>
        <v>5.5599682287529761E-2</v>
      </c>
    </row>
    <row r="166" spans="1:22" ht="15.75" customHeight="1" outlineLevel="1" x14ac:dyDescent="0.2">
      <c r="A166" s="4"/>
      <c r="B166" s="2" t="s">
        <v>7</v>
      </c>
      <c r="C166" s="2"/>
      <c r="D166" s="10" t="str">
        <f t="shared" ref="D166:V166" si="190">IFERROR(D128/C128-1,"-")</f>
        <v>-</v>
      </c>
      <c r="E166" s="10" t="str">
        <f t="shared" si="190"/>
        <v>-</v>
      </c>
      <c r="F166" s="10" t="str">
        <f t="shared" si="190"/>
        <v>-</v>
      </c>
      <c r="G166" s="10" t="str">
        <f t="shared" si="190"/>
        <v>-</v>
      </c>
      <c r="H166" s="10" t="str">
        <f t="shared" si="190"/>
        <v>-</v>
      </c>
      <c r="I166" s="10" t="str">
        <f t="shared" si="190"/>
        <v>-</v>
      </c>
      <c r="J166" s="10" t="str">
        <f t="shared" si="190"/>
        <v>-</v>
      </c>
      <c r="K166" s="10" t="str">
        <f t="shared" si="190"/>
        <v>-</v>
      </c>
      <c r="L166" s="10" t="str">
        <f t="shared" si="190"/>
        <v>-</v>
      </c>
      <c r="M166" s="10" t="str">
        <f t="shared" si="190"/>
        <v>-</v>
      </c>
      <c r="N166" s="10" t="str">
        <f t="shared" si="190"/>
        <v>-</v>
      </c>
      <c r="O166" s="10">
        <f t="shared" si="190"/>
        <v>0.14919144496609293</v>
      </c>
      <c r="P166" s="10">
        <f t="shared" si="190"/>
        <v>0.15433499773036763</v>
      </c>
      <c r="Q166" s="10">
        <f t="shared" si="190"/>
        <v>0.15768777034998038</v>
      </c>
      <c r="R166" s="10">
        <f t="shared" si="190"/>
        <v>0.1171875</v>
      </c>
      <c r="S166" s="10">
        <f t="shared" si="190"/>
        <v>0.10763149893584667</v>
      </c>
      <c r="T166" s="10">
        <f t="shared" si="190"/>
        <v>5.3801811693659163E-2</v>
      </c>
      <c r="U166" s="10">
        <f t="shared" si="190"/>
        <v>7.944777285751492E-2</v>
      </c>
      <c r="V166" s="10">
        <f t="shared" si="190"/>
        <v>7.1187258687258614E-2</v>
      </c>
    </row>
    <row r="167" spans="1:22" ht="15.75" customHeight="1" outlineLevel="1" x14ac:dyDescent="0.2">
      <c r="A167" s="4"/>
      <c r="B167" s="2" t="s">
        <v>8</v>
      </c>
      <c r="C167" s="2"/>
      <c r="D167" s="10" t="str">
        <f t="shared" ref="D167:V167" si="191">IFERROR(D129/C129-1,"-")</f>
        <v>-</v>
      </c>
      <c r="E167" s="10" t="str">
        <f t="shared" si="191"/>
        <v>-</v>
      </c>
      <c r="F167" s="10">
        <f t="shared" si="191"/>
        <v>3.384615384615385</v>
      </c>
      <c r="G167" s="10">
        <f t="shared" si="191"/>
        <v>0</v>
      </c>
      <c r="H167" s="10">
        <f t="shared" si="191"/>
        <v>0</v>
      </c>
      <c r="I167" s="10">
        <f t="shared" si="191"/>
        <v>8.7719298245614086E-2</v>
      </c>
      <c r="J167" s="10">
        <f t="shared" si="191"/>
        <v>6.4516129032258007E-2</v>
      </c>
      <c r="K167" s="10">
        <f t="shared" si="191"/>
        <v>0.25757575757575757</v>
      </c>
      <c r="L167" s="10">
        <f t="shared" si="191"/>
        <v>2.4096385542168752E-2</v>
      </c>
      <c r="M167" s="10">
        <f t="shared" si="191"/>
        <v>0.23529411764705888</v>
      </c>
      <c r="N167" s="10">
        <f t="shared" si="191"/>
        <v>0</v>
      </c>
      <c r="O167" s="10">
        <f t="shared" si="191"/>
        <v>-2.8571428571428581E-2</v>
      </c>
      <c r="P167" s="10">
        <f t="shared" si="191"/>
        <v>9.8039215686274161E-3</v>
      </c>
      <c r="Q167" s="10">
        <f t="shared" si="191"/>
        <v>1.9417475728155331E-2</v>
      </c>
      <c r="R167" s="10">
        <f t="shared" si="191"/>
        <v>0</v>
      </c>
      <c r="S167" s="10">
        <f t="shared" si="191"/>
        <v>-0.1333333333333333</v>
      </c>
      <c r="T167" s="10">
        <f t="shared" si="191"/>
        <v>-1.098901098901095E-2</v>
      </c>
      <c r="U167" s="10">
        <f t="shared" si="191"/>
        <v>0</v>
      </c>
      <c r="V167" s="10">
        <f t="shared" si="191"/>
        <v>6.6666666666666652E-2</v>
      </c>
    </row>
    <row r="168" spans="1:22" ht="15.75" customHeight="1" outlineLevel="1" x14ac:dyDescent="0.2">
      <c r="A168" s="4"/>
      <c r="B168" s="2" t="s">
        <v>9</v>
      </c>
      <c r="C168" s="2"/>
      <c r="D168" s="10" t="str">
        <f t="shared" ref="D168:V168" si="192">IFERROR(D130/C130-1,"-")</f>
        <v>-</v>
      </c>
      <c r="E168" s="10" t="str">
        <f t="shared" si="192"/>
        <v>-</v>
      </c>
      <c r="F168" s="10" t="str">
        <f t="shared" si="192"/>
        <v>-</v>
      </c>
      <c r="G168" s="10" t="str">
        <f t="shared" si="192"/>
        <v>-</v>
      </c>
      <c r="H168" s="10" t="str">
        <f t="shared" si="192"/>
        <v>-</v>
      </c>
      <c r="I168" s="10" t="str">
        <f t="shared" si="192"/>
        <v>-</v>
      </c>
      <c r="J168" s="10" t="str">
        <f t="shared" si="192"/>
        <v>-</v>
      </c>
      <c r="K168" s="10">
        <f t="shared" si="192"/>
        <v>0.44444444444444442</v>
      </c>
      <c r="L168" s="10">
        <f t="shared" si="192"/>
        <v>2.0979020979021046E-2</v>
      </c>
      <c r="M168" s="10">
        <f t="shared" si="192"/>
        <v>0.23972602739726034</v>
      </c>
      <c r="N168" s="10">
        <f t="shared" si="192"/>
        <v>0.11602209944751385</v>
      </c>
      <c r="O168" s="10">
        <f t="shared" si="192"/>
        <v>2.9702970297029729E-2</v>
      </c>
      <c r="P168" s="10">
        <f t="shared" si="192"/>
        <v>4.8076923076922906E-3</v>
      </c>
      <c r="Q168" s="10">
        <f t="shared" si="192"/>
        <v>1.4354066985645897E-2</v>
      </c>
      <c r="R168" s="10">
        <f t="shared" si="192"/>
        <v>5.1886792452830122E-2</v>
      </c>
      <c r="S168" s="10">
        <f t="shared" si="192"/>
        <v>4.484304932735439E-3</v>
      </c>
      <c r="T168" s="10">
        <f t="shared" si="192"/>
        <v>2.6785714285714191E-2</v>
      </c>
      <c r="U168" s="10">
        <f t="shared" si="192"/>
        <v>-4.3478260869564966E-3</v>
      </c>
      <c r="V168" s="10">
        <f t="shared" si="192"/>
        <v>0.10043668122270732</v>
      </c>
    </row>
    <row r="169" spans="1:22" ht="15.75" customHeight="1" outlineLevel="1" x14ac:dyDescent="0.2">
      <c r="A169" s="4"/>
      <c r="B169" s="2" t="s">
        <v>40</v>
      </c>
      <c r="C169" s="2"/>
      <c r="D169" s="10" t="str">
        <f t="shared" ref="D169:V169" si="193">IFERROR(D131/C131-1,"-")</f>
        <v>-</v>
      </c>
      <c r="E169" s="10" t="str">
        <f t="shared" si="193"/>
        <v>-</v>
      </c>
      <c r="F169" s="10" t="str">
        <f t="shared" si="193"/>
        <v>-</v>
      </c>
      <c r="G169" s="10" t="str">
        <f t="shared" si="193"/>
        <v>-</v>
      </c>
      <c r="H169" s="10" t="str">
        <f t="shared" si="193"/>
        <v>-</v>
      </c>
      <c r="I169" s="10" t="str">
        <f t="shared" si="193"/>
        <v>-</v>
      </c>
      <c r="J169" s="10" t="str">
        <f t="shared" si="193"/>
        <v>-</v>
      </c>
      <c r="K169" s="10" t="str">
        <f t="shared" si="193"/>
        <v>-</v>
      </c>
      <c r="L169" s="10" t="str">
        <f t="shared" si="193"/>
        <v>-</v>
      </c>
      <c r="M169" s="10" t="str">
        <f t="shared" si="193"/>
        <v>-</v>
      </c>
      <c r="N169" s="10" t="str">
        <f t="shared" si="193"/>
        <v>-</v>
      </c>
      <c r="O169" s="10">
        <f t="shared" si="193"/>
        <v>0.13813813813813813</v>
      </c>
      <c r="P169" s="10">
        <f t="shared" si="193"/>
        <v>0.10817941952506605</v>
      </c>
      <c r="Q169" s="10">
        <f t="shared" si="193"/>
        <v>9.5238095238095344E-2</v>
      </c>
      <c r="R169" s="10">
        <f t="shared" si="193"/>
        <v>6.5217391304348338E-2</v>
      </c>
      <c r="S169" s="10">
        <f t="shared" si="193"/>
        <v>5.5102040816326525E-2</v>
      </c>
      <c r="T169" s="10">
        <f t="shared" si="193"/>
        <v>3.675048355899424E-2</v>
      </c>
      <c r="U169" s="10">
        <f t="shared" si="193"/>
        <v>4.4776119402984538E-2</v>
      </c>
      <c r="V169" s="10">
        <f t="shared" si="193"/>
        <v>2.1428571428571352E-2</v>
      </c>
    </row>
    <row r="170" spans="1:22" ht="15.75" customHeight="1" outlineLevel="1" x14ac:dyDescent="0.2">
      <c r="A170" s="4"/>
      <c r="B170" s="2" t="s">
        <v>14</v>
      </c>
      <c r="C170" s="2"/>
      <c r="D170" s="10" t="str">
        <f t="shared" ref="D170:V170" si="194">IFERROR(D132/C132-1,"-")</f>
        <v>-</v>
      </c>
      <c r="E170" s="10" t="str">
        <f t="shared" si="194"/>
        <v>-</v>
      </c>
      <c r="F170" s="10">
        <f t="shared" si="194"/>
        <v>0</v>
      </c>
      <c r="G170" s="10">
        <f t="shared" si="194"/>
        <v>0</v>
      </c>
      <c r="H170" s="10">
        <f t="shared" si="194"/>
        <v>0</v>
      </c>
      <c r="I170" s="10">
        <f t="shared" si="194"/>
        <v>0</v>
      </c>
      <c r="J170" s="10">
        <f t="shared" si="194"/>
        <v>0.16666666666666674</v>
      </c>
      <c r="K170" s="10">
        <f t="shared" si="194"/>
        <v>1</v>
      </c>
      <c r="L170" s="10">
        <f t="shared" si="194"/>
        <v>0</v>
      </c>
      <c r="M170" s="10">
        <f t="shared" si="194"/>
        <v>0.14285714285714279</v>
      </c>
      <c r="N170" s="10">
        <f t="shared" si="194"/>
        <v>0</v>
      </c>
      <c r="O170" s="10">
        <f t="shared" si="194"/>
        <v>0</v>
      </c>
      <c r="P170" s="10">
        <f t="shared" si="194"/>
        <v>0</v>
      </c>
      <c r="Q170" s="10">
        <f t="shared" si="194"/>
        <v>0</v>
      </c>
      <c r="R170" s="10">
        <f t="shared" si="194"/>
        <v>0</v>
      </c>
      <c r="S170" s="10">
        <f t="shared" si="194"/>
        <v>6.25E-2</v>
      </c>
      <c r="T170" s="10">
        <f t="shared" si="194"/>
        <v>0</v>
      </c>
      <c r="U170" s="10">
        <f t="shared" si="194"/>
        <v>-5.8823529411764719E-2</v>
      </c>
      <c r="V170" s="10">
        <f t="shared" si="194"/>
        <v>6.25E-2</v>
      </c>
    </row>
    <row r="171" spans="1:22" ht="15.75" customHeight="1" outlineLevel="1" x14ac:dyDescent="0.2">
      <c r="A171" s="4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22" ht="15.75" customHeight="1" outlineLevel="1" x14ac:dyDescent="0.2">
      <c r="A172" s="4" t="s">
        <v>23</v>
      </c>
      <c r="C172" s="5">
        <f t="shared" ref="C172:V172" si="195">C$5</f>
        <v>42185</v>
      </c>
      <c r="D172" s="5">
        <f t="shared" si="195"/>
        <v>42369</v>
      </c>
      <c r="E172" s="5">
        <f t="shared" si="195"/>
        <v>42551</v>
      </c>
      <c r="F172" s="5">
        <f t="shared" si="195"/>
        <v>42735</v>
      </c>
      <c r="G172" s="5">
        <f t="shared" si="195"/>
        <v>42916</v>
      </c>
      <c r="H172" s="5">
        <f t="shared" si="195"/>
        <v>43100</v>
      </c>
      <c r="I172" s="5">
        <f t="shared" si="195"/>
        <v>43281</v>
      </c>
      <c r="J172" s="5">
        <f t="shared" si="195"/>
        <v>43465</v>
      </c>
      <c r="K172" s="5">
        <f t="shared" si="195"/>
        <v>43646</v>
      </c>
      <c r="L172" s="5">
        <f t="shared" si="195"/>
        <v>43830</v>
      </c>
      <c r="M172" s="5">
        <f t="shared" si="195"/>
        <v>44012</v>
      </c>
      <c r="N172" s="5">
        <f t="shared" si="195"/>
        <v>44185</v>
      </c>
      <c r="O172" s="5">
        <f t="shared" si="195"/>
        <v>44377</v>
      </c>
      <c r="P172" s="5">
        <f t="shared" si="195"/>
        <v>44561</v>
      </c>
      <c r="Q172" s="5">
        <f t="shared" si="195"/>
        <v>44742</v>
      </c>
      <c r="R172" s="5">
        <f t="shared" si="195"/>
        <v>44926</v>
      </c>
      <c r="S172" s="5">
        <f t="shared" si="195"/>
        <v>45107</v>
      </c>
      <c r="T172" s="5">
        <f t="shared" si="195"/>
        <v>45291</v>
      </c>
      <c r="U172" s="5">
        <f t="shared" si="195"/>
        <v>45473</v>
      </c>
      <c r="V172" s="5">
        <f t="shared" si="195"/>
        <v>45657</v>
      </c>
    </row>
    <row r="173" spans="1:22" ht="15.75" customHeight="1" outlineLevel="1" x14ac:dyDescent="0.2">
      <c r="A173" s="4"/>
      <c r="B173" s="2" t="s">
        <v>4</v>
      </c>
      <c r="C173" s="2"/>
      <c r="D173" s="10" t="str">
        <f t="shared" ref="D173:V173" si="196">IFERROR(D135/C135-1,"-")</f>
        <v>-</v>
      </c>
      <c r="E173" s="10" t="str">
        <f t="shared" si="196"/>
        <v>-</v>
      </c>
      <c r="F173" s="10" t="str">
        <f t="shared" si="196"/>
        <v>-</v>
      </c>
      <c r="G173" s="10">
        <f t="shared" si="196"/>
        <v>0.19526627218934922</v>
      </c>
      <c r="H173" s="10">
        <f t="shared" si="196"/>
        <v>0.20049504950495045</v>
      </c>
      <c r="I173" s="10">
        <f t="shared" si="196"/>
        <v>0.15257731958762877</v>
      </c>
      <c r="J173" s="10">
        <f t="shared" si="196"/>
        <v>0.17173524150268338</v>
      </c>
      <c r="K173" s="10">
        <f t="shared" si="196"/>
        <v>0.20152671755725193</v>
      </c>
      <c r="L173" s="10">
        <f t="shared" si="196"/>
        <v>0.12706480304955536</v>
      </c>
      <c r="M173" s="10">
        <f t="shared" si="196"/>
        <v>0.26042841037204068</v>
      </c>
      <c r="N173" s="10">
        <f t="shared" si="196"/>
        <v>1.5205724508050134E-2</v>
      </c>
      <c r="O173" s="10">
        <f t="shared" si="196"/>
        <v>0.14625550660792941</v>
      </c>
      <c r="P173" s="10">
        <f t="shared" si="196"/>
        <v>0.18293620292083013</v>
      </c>
      <c r="Q173" s="10">
        <f t="shared" si="196"/>
        <v>8.5120207927225522E-2</v>
      </c>
      <c r="R173" s="10">
        <f t="shared" si="196"/>
        <v>0.15389221556886223</v>
      </c>
      <c r="S173" s="10">
        <f t="shared" si="196"/>
        <v>0.26244992215879615</v>
      </c>
      <c r="T173" s="10">
        <f t="shared" si="196"/>
        <v>6.6283258267115119E-2</v>
      </c>
      <c r="U173" s="10">
        <f t="shared" si="196"/>
        <v>7.2785526241224474E-2</v>
      </c>
      <c r="V173" s="10">
        <f t="shared" si="196"/>
        <v>8.5748530135398404E-2</v>
      </c>
    </row>
    <row r="174" spans="1:22" ht="15.75" customHeight="1" outlineLevel="1" x14ac:dyDescent="0.2">
      <c r="A174" s="4"/>
      <c r="B174" s="2" t="s">
        <v>31</v>
      </c>
      <c r="C174" s="2"/>
      <c r="D174" s="10" t="str">
        <f t="shared" ref="D174:V174" si="197">IFERROR(D136/C136-1,"-")</f>
        <v>-</v>
      </c>
      <c r="E174" s="10" t="str">
        <f t="shared" si="197"/>
        <v>-</v>
      </c>
      <c r="F174" s="10" t="str">
        <f t="shared" si="197"/>
        <v>-</v>
      </c>
      <c r="G174" s="10" t="str">
        <f t="shared" si="197"/>
        <v>-</v>
      </c>
      <c r="H174" s="10" t="str">
        <f t="shared" si="197"/>
        <v>-</v>
      </c>
      <c r="I174" s="10" t="str">
        <f t="shared" si="197"/>
        <v>-</v>
      </c>
      <c r="J174" s="10" t="str">
        <f t="shared" si="197"/>
        <v>-</v>
      </c>
      <c r="K174" s="10" t="str">
        <f t="shared" si="197"/>
        <v>-</v>
      </c>
      <c r="L174" s="10" t="str">
        <f t="shared" si="197"/>
        <v>-</v>
      </c>
      <c r="M174" s="10" t="str">
        <f t="shared" si="197"/>
        <v>-</v>
      </c>
      <c r="N174" s="10" t="str">
        <f t="shared" si="197"/>
        <v>-</v>
      </c>
      <c r="O174" s="10">
        <f t="shared" si="197"/>
        <v>-1.0184977074530366E-2</v>
      </c>
      <c r="P174" s="10">
        <f t="shared" si="197"/>
        <v>4.9119890373224839E-2</v>
      </c>
      <c r="Q174" s="10">
        <f t="shared" si="197"/>
        <v>-3.593340320837457E-2</v>
      </c>
      <c r="R174" s="10">
        <f t="shared" si="197"/>
        <v>5.3323627973410836E-2</v>
      </c>
      <c r="S174" s="10">
        <f t="shared" si="197"/>
        <v>0.19554336677071071</v>
      </c>
      <c r="T174" s="10">
        <f t="shared" si="197"/>
        <v>1.4290934103677211E-2</v>
      </c>
      <c r="U174" s="10">
        <f t="shared" si="197"/>
        <v>3.1032952146053727E-2</v>
      </c>
      <c r="V174" s="10">
        <f t="shared" si="197"/>
        <v>2.8560872415701155E-2</v>
      </c>
    </row>
    <row r="175" spans="1:22" ht="15.75" customHeight="1" outlineLevel="1" x14ac:dyDescent="0.2">
      <c r="A175" s="4"/>
      <c r="B175" s="2" t="s">
        <v>32</v>
      </c>
      <c r="C175" s="2"/>
      <c r="D175" s="10" t="str">
        <f t="shared" ref="D175:V175" si="198">IFERROR(D137/C137-1,"-")</f>
        <v>-</v>
      </c>
      <c r="E175" s="10" t="str">
        <f t="shared" si="198"/>
        <v>-</v>
      </c>
      <c r="F175" s="10" t="str">
        <f t="shared" si="198"/>
        <v>-</v>
      </c>
      <c r="G175" s="10" t="str">
        <f t="shared" si="198"/>
        <v>-</v>
      </c>
      <c r="H175" s="10" t="str">
        <f t="shared" si="198"/>
        <v>-</v>
      </c>
      <c r="I175" s="10" t="str">
        <f t="shared" si="198"/>
        <v>-</v>
      </c>
      <c r="J175" s="10" t="str">
        <f t="shared" si="198"/>
        <v>-</v>
      </c>
      <c r="K175" s="10" t="str">
        <f t="shared" si="198"/>
        <v>-</v>
      </c>
      <c r="L175" s="10" t="str">
        <f t="shared" si="198"/>
        <v>-</v>
      </c>
      <c r="M175" s="10" t="str">
        <f t="shared" si="198"/>
        <v>-</v>
      </c>
      <c r="N175" s="10" t="str">
        <f t="shared" si="198"/>
        <v>-</v>
      </c>
      <c r="O175" s="10">
        <f t="shared" si="198"/>
        <v>-2.5547861246478787E-3</v>
      </c>
      <c r="P175" s="10">
        <f t="shared" si="198"/>
        <v>2.4777213934167763E-2</v>
      </c>
      <c r="Q175" s="10">
        <f t="shared" si="198"/>
        <v>-6.2683189959601093E-2</v>
      </c>
      <c r="R175" s="10">
        <f t="shared" si="198"/>
        <v>3.2854570579121445E-2</v>
      </c>
      <c r="S175" s="10">
        <f t="shared" si="198"/>
        <v>0.13977430523751866</v>
      </c>
      <c r="T175" s="10">
        <f t="shared" si="198"/>
        <v>1.1844206790075473E-2</v>
      </c>
      <c r="U175" s="10">
        <f t="shared" si="198"/>
        <v>-6.1719026930353582E-3</v>
      </c>
      <c r="V175" s="10">
        <f t="shared" si="198"/>
        <v>1.3593581635749308E-2</v>
      </c>
    </row>
    <row r="176" spans="1:22" ht="15.75" customHeight="1" outlineLevel="1" x14ac:dyDescent="0.2">
      <c r="A176" s="4"/>
      <c r="B176" s="2" t="s">
        <v>33</v>
      </c>
      <c r="C176" s="2"/>
      <c r="D176" s="10" t="str">
        <f t="shared" ref="D176:V176" si="199">IFERROR(D138/C138-1,"-")</f>
        <v>-</v>
      </c>
      <c r="E176" s="10" t="str">
        <f t="shared" si="199"/>
        <v>-</v>
      </c>
      <c r="F176" s="10" t="str">
        <f t="shared" si="199"/>
        <v>-</v>
      </c>
      <c r="G176" s="10" t="str">
        <f t="shared" si="199"/>
        <v>-</v>
      </c>
      <c r="H176" s="10" t="str">
        <f t="shared" si="199"/>
        <v>-</v>
      </c>
      <c r="I176" s="10" t="str">
        <f t="shared" si="199"/>
        <v>-</v>
      </c>
      <c r="J176" s="10" t="str">
        <f t="shared" si="199"/>
        <v>-</v>
      </c>
      <c r="K176" s="10" t="str">
        <f t="shared" si="199"/>
        <v>-</v>
      </c>
      <c r="L176" s="10" t="str">
        <f t="shared" si="199"/>
        <v>-</v>
      </c>
      <c r="M176" s="10" t="str">
        <f t="shared" si="199"/>
        <v>-</v>
      </c>
      <c r="N176" s="10" t="str">
        <f t="shared" si="199"/>
        <v>-</v>
      </c>
      <c r="O176" s="10">
        <f t="shared" si="199"/>
        <v>7.1321469668614856E-3</v>
      </c>
      <c r="P176" s="10">
        <f t="shared" si="199"/>
        <v>6.7459097397606138E-2</v>
      </c>
      <c r="Q176" s="10">
        <f t="shared" si="199"/>
        <v>-9.2380710229678087E-3</v>
      </c>
      <c r="R176" s="10">
        <f t="shared" si="199"/>
        <v>8.3245753391176347E-2</v>
      </c>
      <c r="S176" s="10">
        <f t="shared" si="199"/>
        <v>0.19651926858377178</v>
      </c>
      <c r="T176" s="10">
        <f t="shared" si="199"/>
        <v>2.8485903962870429E-2</v>
      </c>
      <c r="U176" s="10">
        <f t="shared" si="199"/>
        <v>2.680900368802952E-2</v>
      </c>
      <c r="V176" s="10">
        <f t="shared" si="199"/>
        <v>6.2970588943746852E-2</v>
      </c>
    </row>
    <row r="177" spans="1:22" ht="15.75" customHeight="1" outlineLevel="1" x14ac:dyDescent="0.2">
      <c r="A177" s="4"/>
      <c r="B177" s="2" t="s">
        <v>16</v>
      </c>
      <c r="C177" s="2"/>
      <c r="D177" s="10" t="str">
        <f t="shared" ref="D177:V177" si="200">IFERROR(D139/C139-1,"-")</f>
        <v>-</v>
      </c>
      <c r="E177" s="10" t="str">
        <f t="shared" si="200"/>
        <v>-</v>
      </c>
      <c r="F177" s="10" t="str">
        <f t="shared" si="200"/>
        <v>-</v>
      </c>
      <c r="G177" s="10" t="str">
        <f t="shared" si="200"/>
        <v>-</v>
      </c>
      <c r="H177" s="10" t="str">
        <f t="shared" si="200"/>
        <v>-</v>
      </c>
      <c r="I177" s="10" t="str">
        <f t="shared" si="200"/>
        <v>-</v>
      </c>
      <c r="J177" s="10" t="str">
        <f t="shared" si="200"/>
        <v>-</v>
      </c>
      <c r="K177" s="10" t="str">
        <f t="shared" si="200"/>
        <v>-</v>
      </c>
      <c r="L177" s="10" t="str">
        <f t="shared" si="200"/>
        <v>-</v>
      </c>
      <c r="M177" s="10" t="str">
        <f t="shared" si="200"/>
        <v>-</v>
      </c>
      <c r="N177" s="10" t="str">
        <f t="shared" si="200"/>
        <v>-</v>
      </c>
      <c r="O177" s="10">
        <f t="shared" si="200"/>
        <v>0.19211052220001745</v>
      </c>
      <c r="P177" s="10">
        <f t="shared" si="200"/>
        <v>0.116603923122647</v>
      </c>
      <c r="Q177" s="10">
        <f t="shared" si="200"/>
        <v>0.10412626589097185</v>
      </c>
      <c r="R177" s="10">
        <f t="shared" si="200"/>
        <v>9.5477386934673447E-2</v>
      </c>
      <c r="S177" s="10">
        <f t="shared" si="200"/>
        <v>0.2184191954834156</v>
      </c>
      <c r="T177" s="10">
        <f t="shared" si="200"/>
        <v>6.294043826624196E-2</v>
      </c>
      <c r="U177" s="10">
        <f t="shared" si="200"/>
        <v>4.0495867768594929E-2</v>
      </c>
      <c r="V177" s="10">
        <f t="shared" si="200"/>
        <v>-1.0375297855440779E-2</v>
      </c>
    </row>
    <row r="178" spans="1:22" ht="15.75" customHeight="1" outlineLevel="1" x14ac:dyDescent="0.2">
      <c r="A178" s="4"/>
      <c r="B178" s="2" t="s">
        <v>17</v>
      </c>
      <c r="C178" s="2"/>
      <c r="D178" s="10" t="str">
        <f t="shared" ref="D178:V178" si="201">IFERROR(D140/C140-1,"-")</f>
        <v>-</v>
      </c>
      <c r="E178" s="10" t="str">
        <f t="shared" si="201"/>
        <v>-</v>
      </c>
      <c r="F178" s="10" t="str">
        <f t="shared" si="201"/>
        <v>-</v>
      </c>
      <c r="G178" s="10" t="str">
        <f t="shared" si="201"/>
        <v>-</v>
      </c>
      <c r="H178" s="10" t="str">
        <f t="shared" si="201"/>
        <v>-</v>
      </c>
      <c r="I178" s="10" t="str">
        <f t="shared" si="201"/>
        <v>-</v>
      </c>
      <c r="J178" s="10" t="str">
        <f t="shared" si="201"/>
        <v>-</v>
      </c>
      <c r="K178" s="10" t="str">
        <f t="shared" si="201"/>
        <v>-</v>
      </c>
      <c r="L178" s="10" t="str">
        <f t="shared" si="201"/>
        <v>-</v>
      </c>
      <c r="M178" s="10" t="str">
        <f t="shared" si="201"/>
        <v>-</v>
      </c>
      <c r="N178" s="10" t="str">
        <f t="shared" si="201"/>
        <v>-</v>
      </c>
      <c r="O178" s="10">
        <f t="shared" si="201"/>
        <v>1.7495313407357438E-2</v>
      </c>
      <c r="P178" s="10">
        <f t="shared" si="201"/>
        <v>1.7480563654033165E-2</v>
      </c>
      <c r="Q178" s="10">
        <f t="shared" si="201"/>
        <v>2.7690340350186915E-2</v>
      </c>
      <c r="R178" s="10">
        <f t="shared" si="201"/>
        <v>2.8407342836631821E-2</v>
      </c>
      <c r="S178" s="10">
        <f t="shared" si="201"/>
        <v>8.1628307277337164E-4</v>
      </c>
      <c r="T178" s="10">
        <f t="shared" si="201"/>
        <v>1.3994968683947784E-2</v>
      </c>
      <c r="U178" s="10">
        <f t="shared" si="201"/>
        <v>-4.0968122786302352E-3</v>
      </c>
      <c r="V178" s="10">
        <f t="shared" si="201"/>
        <v>3.345423440737183E-2</v>
      </c>
    </row>
    <row r="179" spans="1:22" ht="15.75" customHeight="1" outlineLevel="1" x14ac:dyDescent="0.2">
      <c r="A179" s="4"/>
      <c r="B179" s="2" t="s">
        <v>18</v>
      </c>
      <c r="C179" s="2"/>
      <c r="D179" s="10" t="str">
        <f t="shared" ref="D179:V179" si="202">IFERROR(D141/C141-1,"-")</f>
        <v>-</v>
      </c>
      <c r="E179" s="10" t="str">
        <f t="shared" si="202"/>
        <v>-</v>
      </c>
      <c r="F179" s="10" t="str">
        <f t="shared" si="202"/>
        <v>-</v>
      </c>
      <c r="G179" s="10" t="str">
        <f t="shared" si="202"/>
        <v>-</v>
      </c>
      <c r="H179" s="10" t="str">
        <f t="shared" si="202"/>
        <v>-</v>
      </c>
      <c r="I179" s="10" t="str">
        <f t="shared" si="202"/>
        <v>-</v>
      </c>
      <c r="J179" s="10" t="str">
        <f t="shared" si="202"/>
        <v>-</v>
      </c>
      <c r="K179" s="10" t="str">
        <f t="shared" si="202"/>
        <v>-</v>
      </c>
      <c r="L179" s="10" t="str">
        <f t="shared" si="202"/>
        <v>-</v>
      </c>
      <c r="M179" s="10" t="str">
        <f t="shared" si="202"/>
        <v>-</v>
      </c>
      <c r="N179" s="10" t="str">
        <f t="shared" si="202"/>
        <v>-</v>
      </c>
      <c r="O179" s="10">
        <f t="shared" si="202"/>
        <v>9.71174452165946E-3</v>
      </c>
      <c r="P179" s="10">
        <f t="shared" si="202"/>
        <v>4.1649914618593575E-2</v>
      </c>
      <c r="Q179" s="10">
        <f t="shared" si="202"/>
        <v>5.7019268580416949E-2</v>
      </c>
      <c r="R179" s="10">
        <f t="shared" si="202"/>
        <v>4.8788265306122014E-2</v>
      </c>
      <c r="S179" s="10">
        <f t="shared" si="202"/>
        <v>4.9786140190647643E-2</v>
      </c>
      <c r="T179" s="10">
        <f t="shared" si="202"/>
        <v>1.6446896726906246E-2</v>
      </c>
      <c r="U179" s="10">
        <f t="shared" si="202"/>
        <v>3.3185725449336179E-2</v>
      </c>
      <c r="V179" s="10">
        <f t="shared" si="202"/>
        <v>4.8714798714798668E-2</v>
      </c>
    </row>
    <row r="180" spans="1:22" ht="15.75" customHeight="1" outlineLevel="1" x14ac:dyDescent="0.2">
      <c r="A180" s="4"/>
      <c r="B180" s="2" t="s">
        <v>19</v>
      </c>
      <c r="C180" s="2"/>
      <c r="D180" s="10" t="str">
        <f t="shared" ref="D180:V180" si="203">IFERROR(D142/C142-1,"-")</f>
        <v>-</v>
      </c>
      <c r="E180" s="10" t="str">
        <f t="shared" si="203"/>
        <v>-</v>
      </c>
      <c r="F180" s="10" t="str">
        <f t="shared" si="203"/>
        <v>-</v>
      </c>
      <c r="G180" s="10" t="str">
        <f t="shared" si="203"/>
        <v>-</v>
      </c>
      <c r="H180" s="10" t="str">
        <f t="shared" si="203"/>
        <v>-</v>
      </c>
      <c r="I180" s="10" t="str">
        <f t="shared" si="203"/>
        <v>-</v>
      </c>
      <c r="J180" s="10" t="str">
        <f t="shared" si="203"/>
        <v>-</v>
      </c>
      <c r="K180" s="10" t="str">
        <f t="shared" si="203"/>
        <v>-</v>
      </c>
      <c r="L180" s="10" t="str">
        <f t="shared" si="203"/>
        <v>-</v>
      </c>
      <c r="M180" s="10" t="str">
        <f t="shared" si="203"/>
        <v>-</v>
      </c>
      <c r="N180" s="10" t="str">
        <f t="shared" si="203"/>
        <v>-</v>
      </c>
      <c r="O180" s="10">
        <f t="shared" si="203"/>
        <v>-7.6497343851469335E-3</v>
      </c>
      <c r="P180" s="10">
        <f t="shared" si="203"/>
        <v>2.375411563417229E-2</v>
      </c>
      <c r="Q180" s="10">
        <f t="shared" si="203"/>
        <v>2.853868240138957E-2</v>
      </c>
      <c r="R180" s="10">
        <f t="shared" si="203"/>
        <v>1.9817947247706469E-2</v>
      </c>
      <c r="S180" s="10">
        <f t="shared" si="203"/>
        <v>4.8929916455319633E-2</v>
      </c>
      <c r="T180" s="10">
        <f t="shared" si="203"/>
        <v>2.4180869912411307E-3</v>
      </c>
      <c r="U180" s="10">
        <f t="shared" si="203"/>
        <v>3.7435905605713193E-2</v>
      </c>
      <c r="V180" s="10">
        <f t="shared" si="203"/>
        <v>1.4766560336537671E-2</v>
      </c>
    </row>
    <row r="181" spans="1:22" ht="15.75" customHeight="1" x14ac:dyDescent="0.2">
      <c r="A181" s="4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22" ht="15.75" customHeight="1" x14ac:dyDescent="0.2">
      <c r="A182" s="4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22" ht="15.75" customHeight="1" x14ac:dyDescent="0.2"/>
    <row r="184" spans="1:22" ht="15.75" customHeight="1" x14ac:dyDescent="0.2"/>
    <row r="185" spans="1:22" ht="15.75" customHeight="1" x14ac:dyDescent="0.2"/>
    <row r="186" spans="1:22" ht="15.75" customHeight="1" x14ac:dyDescent="0.2"/>
    <row r="187" spans="1:22" ht="15.75" customHeight="1" x14ac:dyDescent="0.2"/>
    <row r="188" spans="1:22" ht="15.75" customHeight="1" x14ac:dyDescent="0.2"/>
    <row r="189" spans="1:22" ht="15.75" customHeight="1" x14ac:dyDescent="0.2"/>
    <row r="190" spans="1:22" ht="15.75" customHeight="1" x14ac:dyDescent="0.2"/>
    <row r="191" spans="1:22" ht="15.75" customHeight="1" x14ac:dyDescent="0.2"/>
    <row r="192" spans="1:2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</sheetData>
  <pageMargins left="0.7" right="0.7" top="0.75" bottom="0.75" header="0" footer="0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3CBFE-F471-41CE-9AF7-1F6569BDAA14}">
  <sheetPr>
    <outlinePr summaryBelow="0" summaryRight="0"/>
  </sheetPr>
  <dimension ref="A1:AL1006"/>
  <sheetViews>
    <sheetView workbookViewId="0"/>
  </sheetViews>
  <sheetFormatPr defaultColWidth="14.42578125" defaultRowHeight="15" customHeight="1" outlineLevelRow="1" x14ac:dyDescent="0.2"/>
  <cols>
    <col min="1" max="1" width="3.28515625" customWidth="1"/>
    <col min="2" max="2" width="36.140625" customWidth="1"/>
  </cols>
  <sheetData>
    <row r="1" spans="1:38" ht="15.75" customHeight="1" x14ac:dyDescent="0.25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38" ht="15.75" customHeight="1" x14ac:dyDescent="0.25">
      <c r="A2" s="3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1:38" s="13" customFormat="1" ht="15.75" customHeight="1" x14ac:dyDescent="0.2">
      <c r="A3" s="1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AD3" s="16"/>
    </row>
    <row r="4" spans="1:38" ht="15.75" customHeight="1" x14ac:dyDescent="0.25">
      <c r="A4" s="3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38" ht="15.75" customHeight="1" x14ac:dyDescent="0.2">
      <c r="A5" s="4" t="s">
        <v>3</v>
      </c>
      <c r="B5" s="5"/>
      <c r="C5" s="5">
        <v>42185</v>
      </c>
      <c r="D5" s="5">
        <v>42277</v>
      </c>
      <c r="E5" s="5">
        <v>42369</v>
      </c>
      <c r="F5" s="5">
        <v>42460</v>
      </c>
      <c r="G5" s="5">
        <v>42551</v>
      </c>
      <c r="H5" s="5">
        <v>42643</v>
      </c>
      <c r="I5" s="5">
        <v>42735</v>
      </c>
      <c r="J5" s="5">
        <v>42825</v>
      </c>
      <c r="K5" s="5">
        <v>42916</v>
      </c>
      <c r="L5" s="5">
        <v>43008</v>
      </c>
      <c r="M5" s="5">
        <v>43100</v>
      </c>
      <c r="N5" s="5">
        <v>43190</v>
      </c>
      <c r="O5" s="5">
        <v>43281</v>
      </c>
      <c r="P5" s="5">
        <v>43373</v>
      </c>
      <c r="Q5" s="5">
        <v>43465</v>
      </c>
      <c r="R5" s="5">
        <v>43555</v>
      </c>
      <c r="S5" s="5">
        <v>43646</v>
      </c>
      <c r="T5" s="5">
        <v>43738</v>
      </c>
      <c r="U5" s="5">
        <v>43830</v>
      </c>
      <c r="V5" s="5">
        <v>43921</v>
      </c>
      <c r="W5" s="5">
        <v>44012</v>
      </c>
      <c r="X5" s="5">
        <v>44104</v>
      </c>
      <c r="Y5" s="5">
        <v>44185</v>
      </c>
      <c r="Z5" s="5">
        <v>44286</v>
      </c>
      <c r="AA5" s="5">
        <f t="shared" ref="AA5:AJ5" si="0">EOMONTH(Z5,3)</f>
        <v>44377</v>
      </c>
      <c r="AB5" s="5">
        <f t="shared" si="0"/>
        <v>44469</v>
      </c>
      <c r="AC5" s="5">
        <f t="shared" si="0"/>
        <v>44561</v>
      </c>
      <c r="AD5" s="5">
        <f t="shared" si="0"/>
        <v>44651</v>
      </c>
      <c r="AE5" s="5">
        <f t="shared" si="0"/>
        <v>44742</v>
      </c>
      <c r="AF5" s="5">
        <f t="shared" si="0"/>
        <v>44834</v>
      </c>
      <c r="AG5" s="5">
        <f t="shared" si="0"/>
        <v>44926</v>
      </c>
      <c r="AH5" s="5">
        <f t="shared" si="0"/>
        <v>45016</v>
      </c>
      <c r="AI5" s="5">
        <f t="shared" si="0"/>
        <v>45107</v>
      </c>
      <c r="AJ5" s="5">
        <f t="shared" si="0"/>
        <v>45199</v>
      </c>
      <c r="AK5" s="21" t="s">
        <v>36</v>
      </c>
    </row>
    <row r="6" spans="1:38" ht="15.75" customHeight="1" x14ac:dyDescent="0.2">
      <c r="A6" s="4"/>
      <c r="B6" s="2" t="s">
        <v>30</v>
      </c>
      <c r="C6" s="2">
        <v>2052</v>
      </c>
      <c r="D6" s="2">
        <v>2388</v>
      </c>
      <c r="E6" s="2">
        <v>2652</v>
      </c>
      <c r="F6" s="2">
        <v>2820</v>
      </c>
      <c r="G6" s="2">
        <v>3696</v>
      </c>
      <c r="H6" s="2">
        <v>9528</v>
      </c>
      <c r="I6" s="2">
        <v>10908</v>
      </c>
      <c r="J6" s="6">
        <v>12024</v>
      </c>
      <c r="K6" s="6">
        <v>14640</v>
      </c>
      <c r="L6" s="6">
        <v>15768</v>
      </c>
      <c r="M6" s="6">
        <v>19164</v>
      </c>
      <c r="N6" s="6">
        <v>21480</v>
      </c>
      <c r="O6" s="6">
        <v>23820</v>
      </c>
      <c r="P6" s="6">
        <v>28620</v>
      </c>
      <c r="Q6" s="6">
        <v>32592</v>
      </c>
      <c r="R6" s="6">
        <v>37332</v>
      </c>
      <c r="S6" s="6">
        <v>43308</v>
      </c>
      <c r="T6" s="6">
        <v>48852</v>
      </c>
      <c r="U6" s="6">
        <v>54612</v>
      </c>
      <c r="V6" s="6">
        <v>64992</v>
      </c>
      <c r="W6" s="6">
        <v>67812</v>
      </c>
      <c r="X6" s="6">
        <v>69396</v>
      </c>
      <c r="Y6" s="6">
        <v>75012</v>
      </c>
      <c r="Z6" s="6">
        <v>81024</v>
      </c>
      <c r="AA6" s="13">
        <v>89844</v>
      </c>
      <c r="AB6" s="6">
        <v>102624</v>
      </c>
      <c r="AC6" s="6">
        <v>109884</v>
      </c>
      <c r="AD6" s="6">
        <v>113472</v>
      </c>
      <c r="AE6" s="6">
        <v>128340</v>
      </c>
      <c r="AF6" s="6">
        <v>139296</v>
      </c>
      <c r="AG6" s="6">
        <v>148296</v>
      </c>
      <c r="AH6" s="6">
        <v>169455.15600000002</v>
      </c>
      <c r="AI6" s="6">
        <v>178612.75200000001</v>
      </c>
      <c r="AJ6" s="6">
        <f>15814246*12/1000</f>
        <v>189770.95199999999</v>
      </c>
      <c r="AK6" s="21" t="s">
        <v>36</v>
      </c>
      <c r="AL6" s="8"/>
    </row>
    <row r="7" spans="1:38" ht="15.75" customHeight="1" x14ac:dyDescent="0.2">
      <c r="A7" s="4"/>
      <c r="B7" s="2" t="s">
        <v>5</v>
      </c>
      <c r="C7" s="2">
        <v>324</v>
      </c>
      <c r="D7" s="2">
        <v>365</v>
      </c>
      <c r="E7" s="2">
        <v>504</v>
      </c>
      <c r="F7" s="2">
        <v>641</v>
      </c>
      <c r="G7" s="6">
        <v>736</v>
      </c>
      <c r="H7" s="6">
        <v>1409</v>
      </c>
      <c r="I7" s="6">
        <v>1479</v>
      </c>
      <c r="J7" s="6">
        <v>1658</v>
      </c>
      <c r="K7" s="6">
        <v>1829</v>
      </c>
      <c r="L7" s="6">
        <v>2064</v>
      </c>
      <c r="M7" s="6">
        <v>2259</v>
      </c>
      <c r="N7" s="6">
        <v>2520</v>
      </c>
      <c r="O7" s="6">
        <v>2755</v>
      </c>
      <c r="P7" s="6">
        <v>3026</v>
      </c>
      <c r="Q7" s="6">
        <v>3344</v>
      </c>
      <c r="R7" s="6">
        <v>3668</v>
      </c>
      <c r="S7" s="6">
        <v>4069</v>
      </c>
      <c r="T7" s="6">
        <v>4455</v>
      </c>
      <c r="U7" s="6">
        <v>4863</v>
      </c>
      <c r="V7" s="6">
        <v>5375</v>
      </c>
      <c r="W7" s="6">
        <v>5767</v>
      </c>
      <c r="X7" s="6">
        <v>6333</v>
      </c>
      <c r="Y7" s="6">
        <v>6691</v>
      </c>
      <c r="Z7" s="6">
        <v>7037</v>
      </c>
      <c r="AA7" s="13">
        <v>7689</v>
      </c>
      <c r="AB7" s="6">
        <v>8084</v>
      </c>
      <c r="AC7" s="6">
        <v>8523</v>
      </c>
      <c r="AD7" s="6">
        <v>9012</v>
      </c>
      <c r="AE7" s="6">
        <v>9545</v>
      </c>
      <c r="AF7" s="6">
        <v>9606</v>
      </c>
      <c r="AG7" s="6">
        <f>9809</f>
        <v>9809</v>
      </c>
      <c r="AH7" s="6">
        <f>AG7+22</f>
        <v>9831</v>
      </c>
      <c r="AI7" s="6">
        <f>9963</f>
        <v>9963</v>
      </c>
      <c r="AJ7" s="6">
        <v>10099</v>
      </c>
      <c r="AK7" s="21" t="s">
        <v>36</v>
      </c>
    </row>
    <row r="8" spans="1:38" ht="15.75" customHeight="1" x14ac:dyDescent="0.2">
      <c r="A8" s="4"/>
      <c r="B8" s="2" t="s">
        <v>29</v>
      </c>
      <c r="C8" s="2"/>
      <c r="D8" s="2"/>
      <c r="E8" s="2"/>
      <c r="F8" s="2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>
        <v>3781</v>
      </c>
      <c r="T8" s="6">
        <v>4146</v>
      </c>
      <c r="U8" s="6">
        <v>4470</v>
      </c>
      <c r="V8" s="6">
        <v>4871</v>
      </c>
      <c r="W8" s="6">
        <v>5170</v>
      </c>
      <c r="X8" s="6">
        <v>5643</v>
      </c>
      <c r="Y8" s="6">
        <v>5950</v>
      </c>
      <c r="Z8" s="6">
        <v>6264</v>
      </c>
      <c r="AA8" s="13">
        <v>6867</v>
      </c>
      <c r="AB8" s="6">
        <v>7189</v>
      </c>
      <c r="AC8" s="6">
        <v>7555</v>
      </c>
      <c r="AD8" s="6">
        <v>8008</v>
      </c>
      <c r="AE8" s="6">
        <v>8473</v>
      </c>
      <c r="AF8" s="6">
        <v>8573</v>
      </c>
      <c r="AG8" s="6">
        <v>8902</v>
      </c>
      <c r="AH8" s="6">
        <v>9025</v>
      </c>
      <c r="AI8" s="6">
        <v>9172</v>
      </c>
      <c r="AJ8" s="6">
        <v>9307</v>
      </c>
      <c r="AK8" s="21" t="s">
        <v>36</v>
      </c>
      <c r="AL8" s="8"/>
    </row>
    <row r="9" spans="1:38" ht="15.75" customHeight="1" x14ac:dyDescent="0.2">
      <c r="A9" s="4"/>
      <c r="B9" s="2" t="s">
        <v>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16</v>
      </c>
      <c r="O9" s="7">
        <v>44</v>
      </c>
      <c r="P9" s="7">
        <v>69</v>
      </c>
      <c r="Q9" s="7">
        <v>99</v>
      </c>
      <c r="R9" s="7">
        <v>131</v>
      </c>
      <c r="S9" s="7">
        <v>175</v>
      </c>
      <c r="T9" s="7">
        <v>198</v>
      </c>
      <c r="U9" s="7">
        <v>228</v>
      </c>
      <c r="V9" s="7">
        <v>268</v>
      </c>
      <c r="W9" s="7">
        <v>307</v>
      </c>
      <c r="X9" s="7">
        <v>343</v>
      </c>
      <c r="Y9" s="7">
        <v>382</v>
      </c>
      <c r="Z9" s="7">
        <v>422</v>
      </c>
      <c r="AA9" s="13">
        <v>502</v>
      </c>
      <c r="AB9" s="7">
        <v>543</v>
      </c>
      <c r="AC9" s="7">
        <v>603</v>
      </c>
      <c r="AD9" s="7">
        <v>670</v>
      </c>
      <c r="AE9" s="7">
        <v>731</v>
      </c>
      <c r="AF9" s="7">
        <v>772</v>
      </c>
      <c r="AG9" s="7">
        <v>768</v>
      </c>
      <c r="AH9" s="7">
        <f>AG9+34</f>
        <v>802</v>
      </c>
      <c r="AI9" s="7">
        <v>848</v>
      </c>
      <c r="AJ9" s="7">
        <v>866</v>
      </c>
      <c r="AK9" s="21" t="s">
        <v>36</v>
      </c>
    </row>
    <row r="10" spans="1:38" ht="15.75" customHeight="1" x14ac:dyDescent="0.2">
      <c r="A10" s="4"/>
      <c r="B10" s="2" t="s">
        <v>28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13">
        <v>21</v>
      </c>
      <c r="AB10" s="7">
        <v>28</v>
      </c>
      <c r="AC10" s="7">
        <v>40</v>
      </c>
      <c r="AD10" s="7">
        <v>59</v>
      </c>
      <c r="AE10" s="7">
        <v>73</v>
      </c>
      <c r="AF10" s="7">
        <v>95</v>
      </c>
      <c r="AG10" s="7">
        <v>94</v>
      </c>
      <c r="AH10" s="7">
        <f>AG10+25</f>
        <v>119</v>
      </c>
      <c r="AI10" s="7">
        <v>159</v>
      </c>
      <c r="AJ10" s="7">
        <v>158</v>
      </c>
      <c r="AK10" s="21" t="s">
        <v>36</v>
      </c>
    </row>
    <row r="11" spans="1:38" ht="15.75" customHeight="1" x14ac:dyDescent="0.2">
      <c r="A11" s="4"/>
      <c r="B11" s="2" t="s">
        <v>7</v>
      </c>
      <c r="C11" s="2">
        <v>746</v>
      </c>
      <c r="D11" s="6">
        <v>847</v>
      </c>
      <c r="E11" s="6">
        <v>1118</v>
      </c>
      <c r="F11" s="6">
        <v>1428</v>
      </c>
      <c r="G11" s="6">
        <v>1500</v>
      </c>
      <c r="H11" s="6">
        <v>2412</v>
      </c>
      <c r="I11" s="6">
        <v>2768</v>
      </c>
      <c r="J11" s="6">
        <v>3269</v>
      </c>
      <c r="K11" s="6">
        <v>3764</v>
      </c>
      <c r="L11" s="6">
        <v>4422</v>
      </c>
      <c r="M11" s="6">
        <v>5041</v>
      </c>
      <c r="N11" s="6">
        <v>5731</v>
      </c>
      <c r="O11" s="6">
        <v>6567</v>
      </c>
      <c r="P11" s="6">
        <v>7648</v>
      </c>
      <c r="Q11" s="6">
        <v>8735</v>
      </c>
      <c r="R11" s="6">
        <v>10374</v>
      </c>
      <c r="S11" s="6">
        <v>11561</v>
      </c>
      <c r="T11" s="6">
        <v>12815</v>
      </c>
      <c r="U11" s="6">
        <v>13914</v>
      </c>
      <c r="V11" s="6">
        <v>15531</v>
      </c>
      <c r="W11" s="6">
        <v>16712</v>
      </c>
      <c r="X11" s="6">
        <v>18145</v>
      </c>
      <c r="Y11" s="6">
        <v>19278</v>
      </c>
      <c r="Z11" s="6">
        <v>20056</v>
      </c>
      <c r="AA11" s="13">
        <v>21712</v>
      </c>
      <c r="AB11" s="6">
        <v>23171</v>
      </c>
      <c r="AC11" s="6">
        <v>24359</v>
      </c>
      <c r="AD11" s="6">
        <v>25936</v>
      </c>
      <c r="AE11" s="6">
        <v>27383</v>
      </c>
      <c r="AF11" s="6">
        <v>28326</v>
      </c>
      <c r="AG11" s="6">
        <f>29088</f>
        <v>29088</v>
      </c>
      <c r="AH11" s="6">
        <f>AG11+607</f>
        <v>29695</v>
      </c>
      <c r="AI11" s="6">
        <f>30516</f>
        <v>30516</v>
      </c>
      <c r="AJ11" s="6">
        <v>31190</v>
      </c>
      <c r="AK11" s="21" t="s">
        <v>36</v>
      </c>
    </row>
    <row r="12" spans="1:38" ht="15.75" customHeight="1" x14ac:dyDescent="0.2">
      <c r="A12" s="4"/>
      <c r="B12" s="2" t="s">
        <v>8</v>
      </c>
      <c r="C12" s="2">
        <v>36</v>
      </c>
      <c r="D12" s="2">
        <v>41</v>
      </c>
      <c r="E12" s="2">
        <v>46</v>
      </c>
      <c r="F12" s="2">
        <v>59</v>
      </c>
      <c r="G12" s="2">
        <v>71</v>
      </c>
      <c r="H12" s="2">
        <v>132</v>
      </c>
      <c r="I12" s="2">
        <v>141</v>
      </c>
      <c r="J12" s="2">
        <v>150</v>
      </c>
      <c r="K12" s="2">
        <v>165</v>
      </c>
      <c r="L12" s="2">
        <v>173</v>
      </c>
      <c r="M12" s="2">
        <v>185</v>
      </c>
      <c r="N12" s="2">
        <v>206</v>
      </c>
      <c r="O12" s="2">
        <v>221</v>
      </c>
      <c r="P12" s="2">
        <v>234</v>
      </c>
      <c r="Q12" s="2">
        <v>245</v>
      </c>
      <c r="R12" s="2">
        <v>264</v>
      </c>
      <c r="S12" s="2">
        <v>300</v>
      </c>
      <c r="T12" s="2">
        <v>304</v>
      </c>
      <c r="U12" s="2">
        <v>317</v>
      </c>
      <c r="V12" s="2">
        <v>329</v>
      </c>
      <c r="W12" s="2">
        <v>366</v>
      </c>
      <c r="X12" s="2">
        <v>385</v>
      </c>
      <c r="Y12" s="2">
        <v>386</v>
      </c>
      <c r="Z12" s="2">
        <v>390</v>
      </c>
      <c r="AA12" s="13">
        <v>405</v>
      </c>
      <c r="AB12" s="6">
        <v>406</v>
      </c>
      <c r="AC12" s="6">
        <v>411</v>
      </c>
      <c r="AD12" s="6">
        <v>409</v>
      </c>
      <c r="AE12" s="6">
        <v>423</v>
      </c>
      <c r="AF12" s="6">
        <v>422</v>
      </c>
      <c r="AG12" s="6">
        <v>423</v>
      </c>
      <c r="AH12" s="6">
        <v>418</v>
      </c>
      <c r="AI12" s="6">
        <v>400</v>
      </c>
      <c r="AJ12" s="6">
        <v>397</v>
      </c>
      <c r="AK12" s="21" t="s">
        <v>36</v>
      </c>
    </row>
    <row r="13" spans="1:38" ht="15.75" customHeight="1" x14ac:dyDescent="0.2">
      <c r="A13" s="4"/>
      <c r="B13" s="2" t="s">
        <v>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>
        <v>386</v>
      </c>
      <c r="R13" s="2">
        <v>465</v>
      </c>
      <c r="S13" s="2">
        <v>528</v>
      </c>
      <c r="T13" s="2">
        <v>535</v>
      </c>
      <c r="U13" s="2">
        <v>552</v>
      </c>
      <c r="V13" s="2">
        <v>601</v>
      </c>
      <c r="W13" s="2">
        <v>669</v>
      </c>
      <c r="X13" s="2">
        <v>702</v>
      </c>
      <c r="Y13" s="2">
        <v>716</v>
      </c>
      <c r="Z13" s="2">
        <v>741</v>
      </c>
      <c r="AA13">
        <v>761</v>
      </c>
      <c r="AB13">
        <v>763</v>
      </c>
      <c r="AC13">
        <v>768</v>
      </c>
      <c r="AD13" s="6">
        <v>771</v>
      </c>
      <c r="AE13" s="6">
        <v>787</v>
      </c>
      <c r="AF13" s="6">
        <v>795</v>
      </c>
      <c r="AG13" s="6">
        <v>802</v>
      </c>
      <c r="AH13" s="6">
        <v>798</v>
      </c>
      <c r="AI13" s="6">
        <v>812</v>
      </c>
      <c r="AJ13" s="6">
        <v>856</v>
      </c>
      <c r="AK13" s="21" t="s">
        <v>36</v>
      </c>
    </row>
    <row r="14" spans="1:38" ht="15.75" customHeight="1" x14ac:dyDescent="0.2">
      <c r="A14" s="4"/>
      <c r="B14" s="2" t="s">
        <v>10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>
        <v>76</v>
      </c>
      <c r="P14" s="6">
        <v>79</v>
      </c>
      <c r="Q14" s="6">
        <v>82</v>
      </c>
      <c r="R14" s="6">
        <v>87</v>
      </c>
      <c r="S14" s="6">
        <v>90</v>
      </c>
      <c r="T14" s="6">
        <v>95</v>
      </c>
      <c r="U14" s="6">
        <v>99</v>
      </c>
      <c r="V14" s="6">
        <v>98</v>
      </c>
      <c r="W14" s="8">
        <v>102</v>
      </c>
      <c r="X14" s="8">
        <v>100</v>
      </c>
      <c r="Y14" s="8">
        <v>102</v>
      </c>
      <c r="Z14" s="8">
        <v>102</v>
      </c>
      <c r="AA14" s="8">
        <v>107</v>
      </c>
      <c r="AB14" s="6">
        <v>109</v>
      </c>
      <c r="AC14" s="6">
        <v>111</v>
      </c>
      <c r="AD14" s="6">
        <v>115</v>
      </c>
      <c r="AE14" s="6">
        <v>119</v>
      </c>
      <c r="AF14" s="6">
        <v>121</v>
      </c>
      <c r="AG14" s="6">
        <v>121</v>
      </c>
      <c r="AH14" s="6">
        <v>119</v>
      </c>
      <c r="AI14" s="6">
        <v>112</v>
      </c>
      <c r="AJ14" s="6">
        <v>113</v>
      </c>
      <c r="AK14" s="21" t="s">
        <v>36</v>
      </c>
    </row>
    <row r="15" spans="1:38" ht="15.75" customHeight="1" x14ac:dyDescent="0.2">
      <c r="A15" s="4"/>
      <c r="B15" s="2" t="s">
        <v>11</v>
      </c>
      <c r="C15" s="6"/>
      <c r="D15" s="6"/>
      <c r="E15" s="6"/>
      <c r="F15" s="6"/>
      <c r="G15" s="6"/>
      <c r="H15" s="6"/>
      <c r="I15" s="6"/>
      <c r="J15" s="6"/>
      <c r="K15" s="6">
        <v>62</v>
      </c>
      <c r="L15" s="6">
        <v>67</v>
      </c>
      <c r="M15" s="6">
        <v>102</v>
      </c>
      <c r="N15" s="6">
        <v>106</v>
      </c>
      <c r="O15" s="6">
        <v>108</v>
      </c>
      <c r="P15" s="6">
        <v>109</v>
      </c>
      <c r="Q15" s="6">
        <v>115</v>
      </c>
      <c r="R15" s="6">
        <v>122</v>
      </c>
      <c r="S15" s="8">
        <v>132</v>
      </c>
      <c r="T15" s="6">
        <v>141</v>
      </c>
      <c r="U15" s="6">
        <v>156</v>
      </c>
      <c r="V15" s="6">
        <v>171</v>
      </c>
      <c r="W15" s="6">
        <v>197</v>
      </c>
      <c r="X15" s="6">
        <v>215</v>
      </c>
      <c r="Y15" s="6">
        <v>220</v>
      </c>
      <c r="Z15" s="6">
        <v>227</v>
      </c>
      <c r="AA15">
        <v>233</v>
      </c>
      <c r="AB15" s="6">
        <v>236</v>
      </c>
      <c r="AC15" s="6">
        <v>240</v>
      </c>
      <c r="AD15" s="6">
        <v>244</v>
      </c>
      <c r="AE15" s="6">
        <v>278</v>
      </c>
      <c r="AF15" s="6">
        <v>281</v>
      </c>
      <c r="AG15" s="6">
        <v>282</v>
      </c>
      <c r="AH15" s="6">
        <v>283</v>
      </c>
      <c r="AI15" s="6">
        <v>284</v>
      </c>
      <c r="AJ15" s="6">
        <v>286</v>
      </c>
      <c r="AK15" s="21" t="s">
        <v>36</v>
      </c>
    </row>
    <row r="16" spans="1:38" ht="15.75" customHeight="1" x14ac:dyDescent="0.2">
      <c r="A16" s="4"/>
      <c r="B16" s="2" t="s">
        <v>12</v>
      </c>
      <c r="C16" s="6">
        <v>179</v>
      </c>
      <c r="D16" s="6">
        <v>194</v>
      </c>
      <c r="E16" s="6">
        <v>253</v>
      </c>
      <c r="F16" s="6">
        <v>283</v>
      </c>
      <c r="G16" s="6">
        <v>314</v>
      </c>
      <c r="H16" s="6">
        <v>561</v>
      </c>
      <c r="I16" s="6">
        <v>621</v>
      </c>
      <c r="J16" s="6">
        <v>676</v>
      </c>
      <c r="K16" s="6">
        <v>738</v>
      </c>
      <c r="L16" s="6">
        <v>783</v>
      </c>
      <c r="M16" s="6">
        <v>860</v>
      </c>
      <c r="N16" s="6">
        <v>951</v>
      </c>
      <c r="O16" s="6">
        <v>1038</v>
      </c>
      <c r="P16" s="6">
        <v>1161</v>
      </c>
      <c r="Q16" s="6">
        <v>1277</v>
      </c>
      <c r="R16" s="6">
        <v>1367</v>
      </c>
      <c r="S16" s="8">
        <v>1490</v>
      </c>
      <c r="T16" s="6">
        <v>1584</v>
      </c>
      <c r="U16" s="6">
        <v>1679</v>
      </c>
      <c r="V16" s="6">
        <v>1777</v>
      </c>
      <c r="W16" s="6">
        <v>1842</v>
      </c>
      <c r="X16" s="6">
        <v>1980</v>
      </c>
      <c r="Y16" s="6">
        <v>2043</v>
      </c>
      <c r="Z16" s="6">
        <v>2117</v>
      </c>
      <c r="AA16">
        <v>2285</v>
      </c>
      <c r="AB16" s="6">
        <v>2332</v>
      </c>
      <c r="AC16" s="6">
        <v>2455</v>
      </c>
      <c r="AD16" s="6">
        <v>2541</v>
      </c>
      <c r="AE16" s="6">
        <v>2643</v>
      </c>
      <c r="AF16" s="6">
        <v>2700</v>
      </c>
      <c r="AG16" s="6">
        <v>2739</v>
      </c>
      <c r="AH16" s="6">
        <v>2811</v>
      </c>
      <c r="AI16" s="6">
        <v>2856</v>
      </c>
      <c r="AJ16" s="6">
        <v>2863</v>
      </c>
      <c r="AK16" s="21" t="s">
        <v>36</v>
      </c>
    </row>
    <row r="17" spans="1:37" ht="15.75" customHeight="1" x14ac:dyDescent="0.2">
      <c r="A17" s="4"/>
      <c r="B17" s="2" t="s">
        <v>13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>
        <v>74</v>
      </c>
      <c r="P17" s="2">
        <v>81</v>
      </c>
      <c r="Q17" s="2">
        <v>82</v>
      </c>
      <c r="R17" s="2">
        <v>86</v>
      </c>
      <c r="S17" s="2">
        <v>98</v>
      </c>
      <c r="T17" s="2">
        <v>98</v>
      </c>
      <c r="U17" s="2">
        <v>102</v>
      </c>
      <c r="V17" s="2">
        <v>108</v>
      </c>
      <c r="W17" s="2">
        <v>128</v>
      </c>
      <c r="X17" s="2">
        <v>132</v>
      </c>
      <c r="Y17" s="2">
        <v>130</v>
      </c>
      <c r="Z17" s="2">
        <v>131</v>
      </c>
      <c r="AA17">
        <v>136</v>
      </c>
      <c r="AB17" s="6">
        <v>138</v>
      </c>
      <c r="AC17" s="6">
        <v>139</v>
      </c>
      <c r="AD17" s="6">
        <v>139</v>
      </c>
      <c r="AE17" s="6">
        <v>145</v>
      </c>
      <c r="AF17" s="8">
        <f>AE17</f>
        <v>145</v>
      </c>
      <c r="AG17" s="8">
        <v>145</v>
      </c>
      <c r="AH17" s="8">
        <v>150</v>
      </c>
      <c r="AI17" s="8">
        <v>152</v>
      </c>
      <c r="AJ17" s="8">
        <v>151</v>
      </c>
      <c r="AK17" s="21" t="s">
        <v>36</v>
      </c>
    </row>
    <row r="18" spans="1:37" ht="15.75" customHeight="1" x14ac:dyDescent="0.2">
      <c r="A18" s="4"/>
      <c r="B18" s="2" t="s">
        <v>14</v>
      </c>
      <c r="C18" s="2">
        <v>4</v>
      </c>
      <c r="D18" s="2">
        <v>4</v>
      </c>
      <c r="E18" s="2">
        <v>4</v>
      </c>
      <c r="F18" s="2">
        <v>4</v>
      </c>
      <c r="G18" s="2">
        <v>12</v>
      </c>
      <c r="H18" s="2">
        <v>12</v>
      </c>
      <c r="I18" s="2">
        <v>12</v>
      </c>
      <c r="J18" s="2">
        <v>12</v>
      </c>
      <c r="K18" s="2">
        <v>12</v>
      </c>
      <c r="L18" s="2">
        <v>12</v>
      </c>
      <c r="M18" s="2">
        <v>12</v>
      </c>
      <c r="N18" s="2">
        <v>12</v>
      </c>
      <c r="O18" s="2">
        <v>12</v>
      </c>
      <c r="P18" s="2">
        <v>12</v>
      </c>
      <c r="Q18" s="2">
        <v>13</v>
      </c>
      <c r="R18" s="2">
        <v>13</v>
      </c>
      <c r="S18" s="2">
        <v>20</v>
      </c>
      <c r="T18" s="2">
        <v>20</v>
      </c>
      <c r="U18" s="2">
        <v>21</v>
      </c>
      <c r="V18" s="2">
        <v>21</v>
      </c>
      <c r="W18" s="2">
        <v>23</v>
      </c>
      <c r="X18" s="2">
        <v>24</v>
      </c>
      <c r="Y18" s="2">
        <v>23</v>
      </c>
      <c r="Z18" s="2">
        <v>23</v>
      </c>
      <c r="AA18" s="2">
        <v>23</v>
      </c>
      <c r="AB18" s="6">
        <v>23</v>
      </c>
      <c r="AC18" s="6">
        <v>23</v>
      </c>
      <c r="AD18" s="6">
        <v>23</v>
      </c>
      <c r="AE18" s="6">
        <v>24</v>
      </c>
      <c r="AF18" s="6">
        <v>24</v>
      </c>
      <c r="AG18" s="6">
        <v>24</v>
      </c>
      <c r="AH18" s="6">
        <v>24</v>
      </c>
      <c r="AI18" s="6">
        <v>25</v>
      </c>
      <c r="AJ18" s="6">
        <v>25</v>
      </c>
      <c r="AK18" s="21" t="s">
        <v>36</v>
      </c>
    </row>
    <row r="19" spans="1:37" ht="15.75" customHeight="1" x14ac:dyDescent="0.2">
      <c r="A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C19" s="8"/>
      <c r="AE19" s="8"/>
      <c r="AG19" s="8"/>
      <c r="AI19" s="8"/>
      <c r="AJ19" s="8"/>
    </row>
    <row r="20" spans="1:37" ht="15.75" customHeight="1" x14ac:dyDescent="0.2">
      <c r="A20" s="4" t="s">
        <v>15</v>
      </c>
      <c r="B20" s="2"/>
      <c r="C20" s="5">
        <f t="shared" ref="C20:AJ20" si="1">C$5</f>
        <v>42185</v>
      </c>
      <c r="D20" s="5">
        <f t="shared" si="1"/>
        <v>42277</v>
      </c>
      <c r="E20" s="5">
        <f t="shared" si="1"/>
        <v>42369</v>
      </c>
      <c r="F20" s="5">
        <f t="shared" si="1"/>
        <v>42460</v>
      </c>
      <c r="G20" s="5">
        <f t="shared" si="1"/>
        <v>42551</v>
      </c>
      <c r="H20" s="5">
        <f t="shared" si="1"/>
        <v>42643</v>
      </c>
      <c r="I20" s="5">
        <f t="shared" si="1"/>
        <v>42735</v>
      </c>
      <c r="J20" s="5">
        <f t="shared" si="1"/>
        <v>42825</v>
      </c>
      <c r="K20" s="5">
        <f t="shared" si="1"/>
        <v>42916</v>
      </c>
      <c r="L20" s="5">
        <f t="shared" si="1"/>
        <v>43008</v>
      </c>
      <c r="M20" s="5">
        <f t="shared" si="1"/>
        <v>43100</v>
      </c>
      <c r="N20" s="5">
        <f t="shared" si="1"/>
        <v>43190</v>
      </c>
      <c r="O20" s="5">
        <f t="shared" si="1"/>
        <v>43281</v>
      </c>
      <c r="P20" s="5">
        <f t="shared" si="1"/>
        <v>43373</v>
      </c>
      <c r="Q20" s="5">
        <f t="shared" si="1"/>
        <v>43465</v>
      </c>
      <c r="R20" s="5">
        <f t="shared" si="1"/>
        <v>43555</v>
      </c>
      <c r="S20" s="5">
        <f t="shared" si="1"/>
        <v>43646</v>
      </c>
      <c r="T20" s="5">
        <f t="shared" si="1"/>
        <v>43738</v>
      </c>
      <c r="U20" s="5">
        <f t="shared" si="1"/>
        <v>43830</v>
      </c>
      <c r="V20" s="5">
        <f t="shared" si="1"/>
        <v>43921</v>
      </c>
      <c r="W20" s="5">
        <f t="shared" si="1"/>
        <v>44012</v>
      </c>
      <c r="X20" s="5">
        <f t="shared" si="1"/>
        <v>44104</v>
      </c>
      <c r="Y20" s="5">
        <f t="shared" si="1"/>
        <v>44185</v>
      </c>
      <c r="Z20" s="5">
        <f t="shared" si="1"/>
        <v>44286</v>
      </c>
      <c r="AA20" s="5">
        <f t="shared" si="1"/>
        <v>44377</v>
      </c>
      <c r="AB20" s="5">
        <f t="shared" si="1"/>
        <v>44469</v>
      </c>
      <c r="AC20" s="5">
        <f t="shared" si="1"/>
        <v>44561</v>
      </c>
      <c r="AD20" s="5">
        <f t="shared" si="1"/>
        <v>44651</v>
      </c>
      <c r="AE20" s="5">
        <f t="shared" si="1"/>
        <v>44742</v>
      </c>
      <c r="AF20" s="5">
        <f t="shared" si="1"/>
        <v>44834</v>
      </c>
      <c r="AG20" s="5">
        <f t="shared" si="1"/>
        <v>44926</v>
      </c>
      <c r="AH20" s="5">
        <f t="shared" si="1"/>
        <v>45016</v>
      </c>
      <c r="AI20" s="5">
        <f t="shared" si="1"/>
        <v>45107</v>
      </c>
      <c r="AJ20" s="5">
        <f t="shared" si="1"/>
        <v>45199</v>
      </c>
    </row>
    <row r="21" spans="1:37" ht="15.75" customHeight="1" x14ac:dyDescent="0.2">
      <c r="A21" s="4"/>
      <c r="B21" s="2" t="s">
        <v>4</v>
      </c>
      <c r="C21" s="6">
        <f>C6/12</f>
        <v>171</v>
      </c>
      <c r="D21" s="6">
        <f t="shared" ref="D21:AJ21" si="2">D6/12</f>
        <v>199</v>
      </c>
      <c r="E21" s="6">
        <f t="shared" si="2"/>
        <v>221</v>
      </c>
      <c r="F21" s="6">
        <f t="shared" si="2"/>
        <v>235</v>
      </c>
      <c r="G21" s="6">
        <f t="shared" si="2"/>
        <v>308</v>
      </c>
      <c r="H21" s="6">
        <f t="shared" si="2"/>
        <v>794</v>
      </c>
      <c r="I21" s="6">
        <f t="shared" si="2"/>
        <v>909</v>
      </c>
      <c r="J21" s="6">
        <f t="shared" si="2"/>
        <v>1002</v>
      </c>
      <c r="K21" s="6">
        <f t="shared" si="2"/>
        <v>1220</v>
      </c>
      <c r="L21" s="6">
        <f t="shared" si="2"/>
        <v>1314</v>
      </c>
      <c r="M21" s="6">
        <f t="shared" si="2"/>
        <v>1597</v>
      </c>
      <c r="N21" s="6">
        <f t="shared" si="2"/>
        <v>1790</v>
      </c>
      <c r="O21" s="6">
        <f t="shared" si="2"/>
        <v>1985</v>
      </c>
      <c r="P21" s="6">
        <f t="shared" si="2"/>
        <v>2385</v>
      </c>
      <c r="Q21" s="6">
        <f t="shared" si="2"/>
        <v>2716</v>
      </c>
      <c r="R21" s="6">
        <f t="shared" si="2"/>
        <v>3111</v>
      </c>
      <c r="S21" s="6">
        <f t="shared" si="2"/>
        <v>3609</v>
      </c>
      <c r="T21" s="6">
        <f t="shared" si="2"/>
        <v>4071</v>
      </c>
      <c r="U21" s="6">
        <f t="shared" si="2"/>
        <v>4551</v>
      </c>
      <c r="V21" s="6">
        <f t="shared" si="2"/>
        <v>5416</v>
      </c>
      <c r="W21" s="6">
        <f t="shared" si="2"/>
        <v>5651</v>
      </c>
      <c r="X21" s="6">
        <f t="shared" si="2"/>
        <v>5783</v>
      </c>
      <c r="Y21" s="6">
        <f t="shared" si="2"/>
        <v>6251</v>
      </c>
      <c r="Z21" s="6">
        <f t="shared" si="2"/>
        <v>6752</v>
      </c>
      <c r="AA21" s="6">
        <f t="shared" si="2"/>
        <v>7487</v>
      </c>
      <c r="AB21" s="6">
        <f t="shared" si="2"/>
        <v>8552</v>
      </c>
      <c r="AC21" s="6">
        <f t="shared" si="2"/>
        <v>9157</v>
      </c>
      <c r="AD21" s="6">
        <f t="shared" si="2"/>
        <v>9456</v>
      </c>
      <c r="AE21" s="6">
        <f t="shared" si="2"/>
        <v>10695</v>
      </c>
      <c r="AF21" s="6">
        <f t="shared" si="2"/>
        <v>11608</v>
      </c>
      <c r="AG21" s="6">
        <f t="shared" si="2"/>
        <v>12358</v>
      </c>
      <c r="AH21" s="6">
        <f t="shared" si="2"/>
        <v>14121.263000000001</v>
      </c>
      <c r="AI21" s="6">
        <f t="shared" si="2"/>
        <v>14884.396000000001</v>
      </c>
      <c r="AJ21" s="6">
        <f t="shared" si="2"/>
        <v>15814.245999999999</v>
      </c>
    </row>
    <row r="22" spans="1:37" ht="15.75" customHeight="1" x14ac:dyDescent="0.2">
      <c r="A22" s="4"/>
      <c r="B22" s="2" t="s">
        <v>31</v>
      </c>
      <c r="C22" s="6">
        <f t="shared" ref="C22:Z22" si="3">C$6/C7*1000</f>
        <v>6333.333333333333</v>
      </c>
      <c r="D22" s="6">
        <f t="shared" si="3"/>
        <v>6542.465753424658</v>
      </c>
      <c r="E22" s="6">
        <f t="shared" si="3"/>
        <v>5261.9047619047615</v>
      </c>
      <c r="F22" s="6">
        <f t="shared" si="3"/>
        <v>4399.3759750390018</v>
      </c>
      <c r="G22" s="6">
        <f t="shared" si="3"/>
        <v>5021.7391304347821</v>
      </c>
      <c r="H22" s="6">
        <f t="shared" si="3"/>
        <v>6762.2427253371188</v>
      </c>
      <c r="I22" s="6">
        <f t="shared" si="3"/>
        <v>7375.2535496957407</v>
      </c>
      <c r="J22" s="6">
        <f t="shared" si="3"/>
        <v>7252.1109770808198</v>
      </c>
      <c r="K22" s="6">
        <f t="shared" si="3"/>
        <v>8004.3739748496437</v>
      </c>
      <c r="L22" s="6">
        <f t="shared" si="3"/>
        <v>7639.5348837209303</v>
      </c>
      <c r="M22" s="6">
        <f t="shared" si="3"/>
        <v>8483.3997343957508</v>
      </c>
      <c r="N22" s="6">
        <f t="shared" si="3"/>
        <v>8523.8095238095229</v>
      </c>
      <c r="O22" s="6">
        <f t="shared" si="3"/>
        <v>8646.0980036297642</v>
      </c>
      <c r="P22" s="6">
        <f t="shared" si="3"/>
        <v>9458.0304031725045</v>
      </c>
      <c r="Q22" s="6">
        <f t="shared" si="3"/>
        <v>9746.4114832535888</v>
      </c>
      <c r="R22" s="6">
        <f t="shared" si="3"/>
        <v>10177.753544165758</v>
      </c>
      <c r="S22" s="6">
        <f t="shared" si="3"/>
        <v>10643.401327107398</v>
      </c>
      <c r="T22" s="6">
        <f t="shared" si="3"/>
        <v>10965.656565656565</v>
      </c>
      <c r="U22" s="6">
        <f t="shared" si="3"/>
        <v>11230.104873534856</v>
      </c>
      <c r="V22" s="6">
        <f t="shared" si="3"/>
        <v>12091.534883720931</v>
      </c>
      <c r="W22" s="6">
        <f t="shared" si="3"/>
        <v>11758.626668978672</v>
      </c>
      <c r="X22" s="6">
        <f t="shared" si="3"/>
        <v>10957.839886309806</v>
      </c>
      <c r="Y22" s="6">
        <f t="shared" si="3"/>
        <v>11210.880286952623</v>
      </c>
      <c r="Z22" s="6">
        <f t="shared" si="3"/>
        <v>11513.997442091801</v>
      </c>
      <c r="AA22" s="6">
        <v>982</v>
      </c>
      <c r="AB22" s="6">
        <f t="shared" ref="AB22:AJ22" si="4">AB$6/AB7*1000</f>
        <v>12694.70559129144</v>
      </c>
      <c r="AC22" s="6">
        <f t="shared" si="4"/>
        <v>12892.643435410067</v>
      </c>
      <c r="AD22" s="6">
        <f t="shared" si="4"/>
        <v>12591.211717709721</v>
      </c>
      <c r="AE22" s="6">
        <f t="shared" si="4"/>
        <v>13445.783132530121</v>
      </c>
      <c r="AF22" s="6">
        <f t="shared" si="4"/>
        <v>14500.936914428483</v>
      </c>
      <c r="AG22" s="6">
        <f t="shared" si="4"/>
        <v>15118.360689163013</v>
      </c>
      <c r="AH22" s="6">
        <f t="shared" si="4"/>
        <v>17236.817821177909</v>
      </c>
      <c r="AI22" s="6">
        <f t="shared" si="4"/>
        <v>17927.607347184585</v>
      </c>
      <c r="AJ22" s="6">
        <f t="shared" si="4"/>
        <v>18791.06366967026</v>
      </c>
    </row>
    <row r="23" spans="1:37" ht="15.75" customHeight="1" x14ac:dyDescent="0.2">
      <c r="A23" s="4"/>
      <c r="B23" s="2" t="s">
        <v>32</v>
      </c>
      <c r="C23" s="6">
        <f t="shared" ref="C23:AJ23" si="5">C$6/C11*1000</f>
        <v>2750.6702412868635</v>
      </c>
      <c r="D23" s="6">
        <f t="shared" si="5"/>
        <v>2819.3624557260919</v>
      </c>
      <c r="E23" s="6">
        <f t="shared" si="5"/>
        <v>2372.0930232558144</v>
      </c>
      <c r="F23" s="6">
        <f t="shared" si="5"/>
        <v>1974.7899159663866</v>
      </c>
      <c r="G23" s="6">
        <f t="shared" si="5"/>
        <v>2464</v>
      </c>
      <c r="H23" s="6">
        <f t="shared" si="5"/>
        <v>3950.2487562189053</v>
      </c>
      <c r="I23" s="6">
        <f t="shared" si="5"/>
        <v>3940.7514450867052</v>
      </c>
      <c r="J23" s="6">
        <f t="shared" si="5"/>
        <v>3678.1890486387274</v>
      </c>
      <c r="K23" s="6">
        <f t="shared" si="5"/>
        <v>3889.4792773645058</v>
      </c>
      <c r="L23" s="6">
        <f t="shared" si="5"/>
        <v>3565.807327001357</v>
      </c>
      <c r="M23" s="6">
        <f t="shared" si="5"/>
        <v>3801.6266613767111</v>
      </c>
      <c r="N23" s="6">
        <f t="shared" si="5"/>
        <v>3748.0369917989879</v>
      </c>
      <c r="O23" s="6">
        <f t="shared" si="5"/>
        <v>3627.2270443124717</v>
      </c>
      <c r="P23" s="6">
        <f t="shared" si="5"/>
        <v>3742.1548117154812</v>
      </c>
      <c r="Q23" s="6">
        <f t="shared" si="5"/>
        <v>3731.1963365769893</v>
      </c>
      <c r="R23" s="6">
        <f t="shared" si="5"/>
        <v>3598.6119144013878</v>
      </c>
      <c r="S23" s="6">
        <f t="shared" si="5"/>
        <v>3746.0427298676582</v>
      </c>
      <c r="T23" s="6">
        <f t="shared" si="5"/>
        <v>3812.0952009364028</v>
      </c>
      <c r="U23" s="6">
        <f t="shared" si="5"/>
        <v>3924.9676584734798</v>
      </c>
      <c r="V23" s="6">
        <f t="shared" si="5"/>
        <v>4184.6629322001154</v>
      </c>
      <c r="W23" s="6">
        <f t="shared" si="5"/>
        <v>4057.6831019626616</v>
      </c>
      <c r="X23" s="6">
        <f t="shared" si="5"/>
        <v>3824.5246624414435</v>
      </c>
      <c r="Y23" s="6">
        <f t="shared" si="5"/>
        <v>3891.0675381263618</v>
      </c>
      <c r="Z23" s="6">
        <f t="shared" si="5"/>
        <v>4039.8883127243721</v>
      </c>
      <c r="AA23" s="6">
        <f t="shared" si="5"/>
        <v>4137.9882092851885</v>
      </c>
      <c r="AB23" s="6">
        <f t="shared" si="5"/>
        <v>4428.9845064951878</v>
      </c>
      <c r="AC23" s="6">
        <f t="shared" si="5"/>
        <v>4511.0226199761892</v>
      </c>
      <c r="AD23" s="6">
        <f t="shared" si="5"/>
        <v>4375.0771128932765</v>
      </c>
      <c r="AE23" s="6">
        <f t="shared" si="5"/>
        <v>4686.8495051674399</v>
      </c>
      <c r="AF23" s="6">
        <f t="shared" si="5"/>
        <v>4917.6022029231099</v>
      </c>
      <c r="AG23" s="6">
        <f t="shared" si="5"/>
        <v>5098.1848184818482</v>
      </c>
      <c r="AH23" s="6">
        <f t="shared" si="5"/>
        <v>5706.5215019363532</v>
      </c>
      <c r="AI23" s="6">
        <f t="shared" si="5"/>
        <v>5853.0853322847033</v>
      </c>
      <c r="AJ23" s="6">
        <f t="shared" si="5"/>
        <v>6084.3524206476432</v>
      </c>
    </row>
    <row r="24" spans="1:37" ht="15.75" customHeight="1" x14ac:dyDescent="0.2">
      <c r="A24" s="4"/>
      <c r="B24" s="2" t="s">
        <v>33</v>
      </c>
      <c r="C24" s="6">
        <f t="shared" ref="C24:AJ24" si="6">C$6/C16*1000</f>
        <v>11463.68715083799</v>
      </c>
      <c r="D24" s="6">
        <f t="shared" si="6"/>
        <v>12309.278350515464</v>
      </c>
      <c r="E24" s="6">
        <f t="shared" si="6"/>
        <v>10482.213438735178</v>
      </c>
      <c r="F24" s="6">
        <f t="shared" si="6"/>
        <v>9964.6643109540637</v>
      </c>
      <c r="G24" s="6">
        <f t="shared" si="6"/>
        <v>11770.700636942674</v>
      </c>
      <c r="H24" s="6">
        <f t="shared" si="6"/>
        <v>16983.957219251337</v>
      </c>
      <c r="I24" s="6">
        <f t="shared" si="6"/>
        <v>17565.217391304348</v>
      </c>
      <c r="J24" s="6">
        <f t="shared" si="6"/>
        <v>17786.982248520711</v>
      </c>
      <c r="K24" s="6">
        <f t="shared" si="6"/>
        <v>19837.398373983739</v>
      </c>
      <c r="L24" s="6">
        <f t="shared" si="6"/>
        <v>20137.931034482757</v>
      </c>
      <c r="M24" s="6">
        <f t="shared" si="6"/>
        <v>22283.720930232557</v>
      </c>
      <c r="N24" s="6">
        <f t="shared" si="6"/>
        <v>22586.750788643534</v>
      </c>
      <c r="O24" s="6">
        <f t="shared" si="6"/>
        <v>22947.976878612717</v>
      </c>
      <c r="P24" s="6">
        <f t="shared" si="6"/>
        <v>24651.162790697676</v>
      </c>
      <c r="Q24" s="6">
        <f t="shared" si="6"/>
        <v>25522.31793265466</v>
      </c>
      <c r="R24" s="6">
        <f t="shared" si="6"/>
        <v>27309.436722750546</v>
      </c>
      <c r="S24" s="6">
        <f t="shared" si="6"/>
        <v>29065.771812080537</v>
      </c>
      <c r="T24" s="6">
        <f t="shared" si="6"/>
        <v>30840.909090909088</v>
      </c>
      <c r="U24" s="6">
        <f t="shared" si="6"/>
        <v>32526.503871351997</v>
      </c>
      <c r="V24" s="6">
        <f t="shared" si="6"/>
        <v>36574.001125492403</v>
      </c>
      <c r="W24" s="6">
        <f t="shared" si="6"/>
        <v>36814.332247557002</v>
      </c>
      <c r="X24" s="6">
        <f t="shared" si="6"/>
        <v>35048.484848484848</v>
      </c>
      <c r="Y24" s="6">
        <f t="shared" si="6"/>
        <v>36716.59324522761</v>
      </c>
      <c r="Z24" s="6">
        <f t="shared" si="6"/>
        <v>38273.027869626829</v>
      </c>
      <c r="AA24" s="6">
        <f t="shared" si="6"/>
        <v>39319.03719912473</v>
      </c>
      <c r="AB24" s="6">
        <f t="shared" si="6"/>
        <v>44006.861063464836</v>
      </c>
      <c r="AC24" s="6">
        <f t="shared" si="6"/>
        <v>44759.266802443992</v>
      </c>
      <c r="AD24" s="6">
        <f t="shared" si="6"/>
        <v>44656.43447461629</v>
      </c>
      <c r="AE24" s="6">
        <f t="shared" si="6"/>
        <v>48558.456299659476</v>
      </c>
      <c r="AF24" s="6">
        <f t="shared" si="6"/>
        <v>51591.111111111109</v>
      </c>
      <c r="AG24" s="6">
        <f t="shared" si="6"/>
        <v>54142.387732749179</v>
      </c>
      <c r="AH24" s="6">
        <f t="shared" si="6"/>
        <v>60282.872998932769</v>
      </c>
      <c r="AI24" s="6">
        <f t="shared" si="6"/>
        <v>62539.478991596639</v>
      </c>
      <c r="AJ24" s="6">
        <f t="shared" si="6"/>
        <v>66283.951100244492</v>
      </c>
    </row>
    <row r="25" spans="1:37" ht="15.75" customHeight="1" x14ac:dyDescent="0.2">
      <c r="A25" s="4"/>
      <c r="B25" s="2" t="s">
        <v>16</v>
      </c>
      <c r="C25" s="9">
        <f t="shared" ref="C25:AJ25" si="7">C7/C12</f>
        <v>9</v>
      </c>
      <c r="D25" s="9">
        <f t="shared" si="7"/>
        <v>8.9024390243902438</v>
      </c>
      <c r="E25" s="9">
        <f t="shared" si="7"/>
        <v>10.956521739130435</v>
      </c>
      <c r="F25" s="9">
        <f t="shared" si="7"/>
        <v>10.864406779661017</v>
      </c>
      <c r="G25" s="9">
        <f t="shared" si="7"/>
        <v>10.366197183098592</v>
      </c>
      <c r="H25" s="9">
        <f t="shared" si="7"/>
        <v>10.674242424242424</v>
      </c>
      <c r="I25" s="9">
        <f t="shared" si="7"/>
        <v>10.48936170212766</v>
      </c>
      <c r="J25" s="9">
        <f t="shared" si="7"/>
        <v>11.053333333333333</v>
      </c>
      <c r="K25" s="9">
        <f t="shared" si="7"/>
        <v>11.084848484848484</v>
      </c>
      <c r="L25" s="9">
        <f t="shared" si="7"/>
        <v>11.930635838150289</v>
      </c>
      <c r="M25" s="9">
        <f t="shared" si="7"/>
        <v>12.210810810810811</v>
      </c>
      <c r="N25" s="9">
        <f t="shared" si="7"/>
        <v>12.233009708737864</v>
      </c>
      <c r="O25" s="9">
        <f t="shared" si="7"/>
        <v>12.46606334841629</v>
      </c>
      <c r="P25" s="9">
        <f t="shared" si="7"/>
        <v>12.931623931623932</v>
      </c>
      <c r="Q25" s="9">
        <f t="shared" si="7"/>
        <v>13.648979591836735</v>
      </c>
      <c r="R25" s="9">
        <f t="shared" si="7"/>
        <v>13.893939393939394</v>
      </c>
      <c r="S25" s="9">
        <f t="shared" si="7"/>
        <v>13.563333333333333</v>
      </c>
      <c r="T25" s="9">
        <f t="shared" si="7"/>
        <v>14.654605263157896</v>
      </c>
      <c r="U25" s="9">
        <f t="shared" si="7"/>
        <v>15.340694006309148</v>
      </c>
      <c r="V25" s="9">
        <f t="shared" si="7"/>
        <v>16.337386018237083</v>
      </c>
      <c r="W25" s="9">
        <f t="shared" si="7"/>
        <v>15.756830601092895</v>
      </c>
      <c r="X25" s="9">
        <f t="shared" si="7"/>
        <v>16.449350649350649</v>
      </c>
      <c r="Y25" s="9">
        <f t="shared" si="7"/>
        <v>17.334196891191709</v>
      </c>
      <c r="Z25" s="9">
        <f t="shared" si="7"/>
        <v>18.043589743589745</v>
      </c>
      <c r="AA25" s="9">
        <f t="shared" si="7"/>
        <v>18.985185185185184</v>
      </c>
      <c r="AB25" s="9">
        <f t="shared" si="7"/>
        <v>19.911330049261085</v>
      </c>
      <c r="AC25" s="9">
        <f t="shared" si="7"/>
        <v>20.737226277372262</v>
      </c>
      <c r="AD25" s="9">
        <f t="shared" si="7"/>
        <v>22.034229828850854</v>
      </c>
      <c r="AE25" s="9">
        <f t="shared" si="7"/>
        <v>22.56501182033097</v>
      </c>
      <c r="AF25" s="9">
        <f t="shared" si="7"/>
        <v>22.763033175355449</v>
      </c>
      <c r="AG25" s="9">
        <f t="shared" si="7"/>
        <v>23.189125295508273</v>
      </c>
      <c r="AH25" s="9">
        <f t="shared" si="7"/>
        <v>23.519138755980862</v>
      </c>
      <c r="AI25" s="9">
        <f t="shared" si="7"/>
        <v>24.907499999999999</v>
      </c>
      <c r="AJ25" s="9">
        <f t="shared" si="7"/>
        <v>25.438287153652393</v>
      </c>
    </row>
    <row r="26" spans="1:37" ht="15.75" customHeight="1" x14ac:dyDescent="0.2">
      <c r="A26" s="4"/>
      <c r="B26" s="2" t="s">
        <v>17</v>
      </c>
      <c r="C26" s="9">
        <f t="shared" ref="C26:AJ26" si="8">C7/C16</f>
        <v>1.8100558659217878</v>
      </c>
      <c r="D26" s="9">
        <f t="shared" si="8"/>
        <v>1.8814432989690721</v>
      </c>
      <c r="E26" s="9">
        <f t="shared" si="8"/>
        <v>1.9920948616600791</v>
      </c>
      <c r="F26" s="9">
        <f t="shared" si="8"/>
        <v>2.2650176678445231</v>
      </c>
      <c r="G26" s="9">
        <f t="shared" si="8"/>
        <v>2.3439490445859872</v>
      </c>
      <c r="H26" s="9">
        <f t="shared" si="8"/>
        <v>2.5115864527629235</v>
      </c>
      <c r="I26" s="9">
        <f t="shared" si="8"/>
        <v>2.3816425120772946</v>
      </c>
      <c r="J26" s="9">
        <f t="shared" si="8"/>
        <v>2.4526627218934913</v>
      </c>
      <c r="K26" s="9">
        <f t="shared" si="8"/>
        <v>2.4783197831978319</v>
      </c>
      <c r="L26" s="9">
        <f t="shared" si="8"/>
        <v>2.6360153256704981</v>
      </c>
      <c r="M26" s="9">
        <f t="shared" si="8"/>
        <v>2.6267441860465115</v>
      </c>
      <c r="N26" s="9">
        <f t="shared" si="8"/>
        <v>2.6498422712933754</v>
      </c>
      <c r="O26" s="9">
        <f t="shared" si="8"/>
        <v>2.6541425818882467</v>
      </c>
      <c r="P26" s="9">
        <f t="shared" si="8"/>
        <v>2.6063738156761413</v>
      </c>
      <c r="Q26" s="9">
        <f t="shared" si="8"/>
        <v>2.6186374314800314</v>
      </c>
      <c r="R26" s="9">
        <f t="shared" si="8"/>
        <v>2.6832479882955376</v>
      </c>
      <c r="S26" s="9">
        <f t="shared" si="8"/>
        <v>2.7308724832214764</v>
      </c>
      <c r="T26" s="9">
        <f t="shared" si="8"/>
        <v>2.8125</v>
      </c>
      <c r="U26" s="9">
        <f t="shared" si="8"/>
        <v>2.8963668850506252</v>
      </c>
      <c r="V26" s="9">
        <f t="shared" si="8"/>
        <v>3.024760832864378</v>
      </c>
      <c r="W26" s="9">
        <f t="shared" si="8"/>
        <v>3.1308360477741584</v>
      </c>
      <c r="X26" s="9">
        <f t="shared" si="8"/>
        <v>3.1984848484848483</v>
      </c>
      <c r="Y26" s="9">
        <f t="shared" si="8"/>
        <v>3.2750856583455703</v>
      </c>
      <c r="Z26" s="9">
        <f t="shared" si="8"/>
        <v>3.3240434577231932</v>
      </c>
      <c r="AA26" s="9">
        <f t="shared" si="8"/>
        <v>3.3649890590809628</v>
      </c>
      <c r="AB26" s="9">
        <f t="shared" si="8"/>
        <v>3.4665523156089195</v>
      </c>
      <c r="AC26" s="9">
        <f t="shared" si="8"/>
        <v>3.4716904276985745</v>
      </c>
      <c r="AD26" s="9">
        <f t="shared" si="8"/>
        <v>3.5466351829988194</v>
      </c>
      <c r="AE26" s="9">
        <f t="shared" si="8"/>
        <v>3.6114264093832764</v>
      </c>
      <c r="AF26" s="9">
        <f t="shared" si="8"/>
        <v>3.5577777777777779</v>
      </c>
      <c r="AG26" s="9">
        <f t="shared" si="8"/>
        <v>3.5812340270171594</v>
      </c>
      <c r="AH26" s="9">
        <f t="shared" si="8"/>
        <v>3.4973319103521878</v>
      </c>
      <c r="AI26" s="9">
        <f t="shared" si="8"/>
        <v>3.4884453781512605</v>
      </c>
      <c r="AJ26" s="9">
        <f t="shared" si="8"/>
        <v>3.5274187914774711</v>
      </c>
    </row>
    <row r="27" spans="1:37" ht="15.75" customHeight="1" x14ac:dyDescent="0.2">
      <c r="A27" s="4"/>
      <c r="B27" s="2" t="s">
        <v>18</v>
      </c>
      <c r="C27" s="9">
        <f t="shared" ref="C27:AJ27" si="9">C11/C16</f>
        <v>4.1675977653631282</v>
      </c>
      <c r="D27" s="9">
        <f t="shared" si="9"/>
        <v>4.3659793814432986</v>
      </c>
      <c r="E27" s="9">
        <f t="shared" si="9"/>
        <v>4.4189723320158105</v>
      </c>
      <c r="F27" s="9">
        <f t="shared" si="9"/>
        <v>5.0459363957597176</v>
      </c>
      <c r="G27" s="9">
        <f t="shared" si="9"/>
        <v>4.7770700636942678</v>
      </c>
      <c r="H27" s="9">
        <f t="shared" si="9"/>
        <v>4.2994652406417115</v>
      </c>
      <c r="I27" s="9">
        <f t="shared" si="9"/>
        <v>4.4573268921095011</v>
      </c>
      <c r="J27" s="9">
        <f t="shared" si="9"/>
        <v>4.8357988165680474</v>
      </c>
      <c r="K27" s="9">
        <f t="shared" si="9"/>
        <v>5.1002710027100271</v>
      </c>
      <c r="L27" s="9">
        <f t="shared" si="9"/>
        <v>5.647509578544061</v>
      </c>
      <c r="M27" s="9">
        <f t="shared" si="9"/>
        <v>5.8616279069767439</v>
      </c>
      <c r="N27" s="9">
        <f t="shared" si="9"/>
        <v>6.0262881177707674</v>
      </c>
      <c r="O27" s="9">
        <f t="shared" si="9"/>
        <v>6.3265895953757223</v>
      </c>
      <c r="P27" s="9">
        <f t="shared" si="9"/>
        <v>6.5874246339362621</v>
      </c>
      <c r="Q27" s="9">
        <f t="shared" si="9"/>
        <v>6.8402505873140171</v>
      </c>
      <c r="R27" s="9">
        <f t="shared" si="9"/>
        <v>7.588880760790051</v>
      </c>
      <c r="S27" s="9">
        <f t="shared" si="9"/>
        <v>7.7590604026845638</v>
      </c>
      <c r="T27" s="9">
        <f t="shared" si="9"/>
        <v>8.0902777777777786</v>
      </c>
      <c r="U27" s="9">
        <f t="shared" si="9"/>
        <v>8.28707564026206</v>
      </c>
      <c r="V27" s="9">
        <f t="shared" si="9"/>
        <v>8.7400112549240294</v>
      </c>
      <c r="W27" s="9">
        <f t="shared" si="9"/>
        <v>9.0727470141150928</v>
      </c>
      <c r="X27" s="9">
        <f t="shared" si="9"/>
        <v>9.1641414141414135</v>
      </c>
      <c r="Y27" s="9">
        <f t="shared" si="9"/>
        <v>9.4361233480176203</v>
      </c>
      <c r="Z27" s="9">
        <f t="shared" si="9"/>
        <v>9.4737836561171473</v>
      </c>
      <c r="AA27" s="9">
        <f t="shared" si="9"/>
        <v>9.5019693654266959</v>
      </c>
      <c r="AB27" s="9">
        <f t="shared" si="9"/>
        <v>9.9361063464837045</v>
      </c>
      <c r="AC27" s="9">
        <f t="shared" si="9"/>
        <v>9.922199592668024</v>
      </c>
      <c r="AD27" s="9">
        <f t="shared" si="9"/>
        <v>10.207005116096026</v>
      </c>
      <c r="AE27" s="9">
        <f t="shared" si="9"/>
        <v>10.360575104048429</v>
      </c>
      <c r="AF27" s="9">
        <f t="shared" si="9"/>
        <v>10.491111111111111</v>
      </c>
      <c r="AG27" s="9">
        <f t="shared" si="9"/>
        <v>10.619934282584884</v>
      </c>
      <c r="AH27" s="9">
        <f t="shared" si="9"/>
        <v>10.563856278904305</v>
      </c>
      <c r="AI27" s="9">
        <f t="shared" si="9"/>
        <v>10.684873949579831</v>
      </c>
      <c r="AJ27" s="9">
        <f t="shared" si="9"/>
        <v>10.89416695773664</v>
      </c>
    </row>
    <row r="28" spans="1:37" ht="15.75" customHeight="1" x14ac:dyDescent="0.2">
      <c r="A28" s="4"/>
      <c r="B28" s="2" t="s">
        <v>19</v>
      </c>
      <c r="C28" s="9">
        <f t="shared" ref="C28:AJ28" si="10">C11/C7</f>
        <v>2.3024691358024691</v>
      </c>
      <c r="D28" s="9">
        <f t="shared" si="10"/>
        <v>2.3205479452054796</v>
      </c>
      <c r="E28" s="9">
        <f t="shared" si="10"/>
        <v>2.2182539682539684</v>
      </c>
      <c r="F28" s="9">
        <f t="shared" si="10"/>
        <v>2.2277691107644304</v>
      </c>
      <c r="G28" s="9">
        <f t="shared" si="10"/>
        <v>2.0380434782608696</v>
      </c>
      <c r="H28" s="9">
        <f t="shared" si="10"/>
        <v>1.7118523775727466</v>
      </c>
      <c r="I28" s="9">
        <f t="shared" si="10"/>
        <v>1.8715348208248817</v>
      </c>
      <c r="J28" s="9">
        <f t="shared" si="10"/>
        <v>1.9716525934861278</v>
      </c>
      <c r="K28" s="9">
        <f t="shared" si="10"/>
        <v>2.0579551667577913</v>
      </c>
      <c r="L28" s="9">
        <f t="shared" si="10"/>
        <v>2.1424418604651163</v>
      </c>
      <c r="M28" s="9">
        <f t="shared" si="10"/>
        <v>2.2315183709606021</v>
      </c>
      <c r="N28" s="9">
        <f t="shared" si="10"/>
        <v>2.2742063492063491</v>
      </c>
      <c r="O28" s="9">
        <f t="shared" si="10"/>
        <v>2.383666061705989</v>
      </c>
      <c r="P28" s="9">
        <f t="shared" si="10"/>
        <v>2.5274289491077329</v>
      </c>
      <c r="Q28" s="9">
        <f t="shared" si="10"/>
        <v>2.6121411483253589</v>
      </c>
      <c r="R28" s="9">
        <f t="shared" si="10"/>
        <v>2.8282442748091605</v>
      </c>
      <c r="S28" s="9">
        <f t="shared" si="10"/>
        <v>2.8412386335709021</v>
      </c>
      <c r="T28" s="9">
        <f t="shared" si="10"/>
        <v>2.8765432098765431</v>
      </c>
      <c r="U28" s="9">
        <f t="shared" si="10"/>
        <v>2.8611967921036396</v>
      </c>
      <c r="V28" s="9">
        <f t="shared" si="10"/>
        <v>2.8894883720930231</v>
      </c>
      <c r="W28" s="9">
        <f t="shared" si="10"/>
        <v>2.8978671753077858</v>
      </c>
      <c r="X28" s="9">
        <f t="shared" si="10"/>
        <v>2.86515079741039</v>
      </c>
      <c r="Y28" s="9">
        <f t="shared" si="10"/>
        <v>2.8811836795695709</v>
      </c>
      <c r="Z28" s="9">
        <f t="shared" si="10"/>
        <v>2.8500781583060966</v>
      </c>
      <c r="AA28" s="9">
        <f t="shared" si="10"/>
        <v>2.823774222915854</v>
      </c>
      <c r="AB28" s="9">
        <f t="shared" si="10"/>
        <v>2.8662790697674421</v>
      </c>
      <c r="AC28" s="9">
        <f t="shared" si="10"/>
        <v>2.8580312096679572</v>
      </c>
      <c r="AD28" s="9">
        <f t="shared" si="10"/>
        <v>2.8779405237461164</v>
      </c>
      <c r="AE28" s="9">
        <f t="shared" si="10"/>
        <v>2.868831849135673</v>
      </c>
      <c r="AF28" s="9">
        <f t="shared" si="10"/>
        <v>2.9487820112429732</v>
      </c>
      <c r="AG28" s="9">
        <f t="shared" si="10"/>
        <v>2.9654399021306963</v>
      </c>
      <c r="AH28" s="9">
        <f t="shared" si="10"/>
        <v>3.0205472484996441</v>
      </c>
      <c r="AI28" s="9">
        <f t="shared" si="10"/>
        <v>3.0629328515507379</v>
      </c>
      <c r="AJ28" s="9">
        <f t="shared" si="10"/>
        <v>3.0884245964947024</v>
      </c>
    </row>
    <row r="29" spans="1:37" ht="15.75" customHeight="1" outlineLevel="1" x14ac:dyDescent="0.2">
      <c r="A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37" ht="15.75" customHeight="1" outlineLevel="1" x14ac:dyDescent="0.2">
      <c r="A30" s="4" t="s">
        <v>20</v>
      </c>
      <c r="B30" s="2"/>
      <c r="C30" s="5">
        <f t="shared" ref="C30:AJ30" si="11">C$5</f>
        <v>42185</v>
      </c>
      <c r="D30" s="5">
        <f t="shared" si="11"/>
        <v>42277</v>
      </c>
      <c r="E30" s="5">
        <f t="shared" si="11"/>
        <v>42369</v>
      </c>
      <c r="F30" s="5">
        <f t="shared" si="11"/>
        <v>42460</v>
      </c>
      <c r="G30" s="5">
        <f t="shared" si="11"/>
        <v>42551</v>
      </c>
      <c r="H30" s="5">
        <f t="shared" si="11"/>
        <v>42643</v>
      </c>
      <c r="I30" s="5">
        <f t="shared" si="11"/>
        <v>42735</v>
      </c>
      <c r="J30" s="5">
        <f t="shared" si="11"/>
        <v>42825</v>
      </c>
      <c r="K30" s="5">
        <f t="shared" si="11"/>
        <v>42916</v>
      </c>
      <c r="L30" s="5">
        <f t="shared" si="11"/>
        <v>43008</v>
      </c>
      <c r="M30" s="5">
        <f t="shared" si="11"/>
        <v>43100</v>
      </c>
      <c r="N30" s="5">
        <f t="shared" si="11"/>
        <v>43190</v>
      </c>
      <c r="O30" s="5">
        <f t="shared" si="11"/>
        <v>43281</v>
      </c>
      <c r="P30" s="5">
        <f t="shared" si="11"/>
        <v>43373</v>
      </c>
      <c r="Q30" s="5">
        <f t="shared" si="11"/>
        <v>43465</v>
      </c>
      <c r="R30" s="5">
        <f t="shared" si="11"/>
        <v>43555</v>
      </c>
      <c r="S30" s="5">
        <f t="shared" si="11"/>
        <v>43646</v>
      </c>
      <c r="T30" s="5">
        <f t="shared" si="11"/>
        <v>43738</v>
      </c>
      <c r="U30" s="5">
        <f t="shared" si="11"/>
        <v>43830</v>
      </c>
      <c r="V30" s="5">
        <f t="shared" si="11"/>
        <v>43921</v>
      </c>
      <c r="W30" s="5">
        <f t="shared" si="11"/>
        <v>44012</v>
      </c>
      <c r="X30" s="5">
        <f t="shared" si="11"/>
        <v>44104</v>
      </c>
      <c r="Y30" s="5">
        <f t="shared" si="11"/>
        <v>44185</v>
      </c>
      <c r="Z30" s="5">
        <f t="shared" si="11"/>
        <v>44286</v>
      </c>
      <c r="AA30" s="5">
        <f t="shared" si="11"/>
        <v>44377</v>
      </c>
      <c r="AB30" s="5">
        <f t="shared" si="11"/>
        <v>44469</v>
      </c>
      <c r="AC30" s="5">
        <f t="shared" si="11"/>
        <v>44561</v>
      </c>
      <c r="AD30" s="5">
        <f t="shared" si="11"/>
        <v>44651</v>
      </c>
      <c r="AE30" s="5">
        <f t="shared" si="11"/>
        <v>44742</v>
      </c>
      <c r="AF30" s="5">
        <f t="shared" si="11"/>
        <v>44834</v>
      </c>
      <c r="AG30" s="5">
        <f t="shared" si="11"/>
        <v>44926</v>
      </c>
      <c r="AH30" s="5">
        <f t="shared" si="11"/>
        <v>45016</v>
      </c>
      <c r="AI30" s="5">
        <f t="shared" si="11"/>
        <v>45107</v>
      </c>
      <c r="AJ30" s="5">
        <f t="shared" si="11"/>
        <v>45199</v>
      </c>
    </row>
    <row r="31" spans="1:37" ht="15.75" customHeight="1" outlineLevel="1" x14ac:dyDescent="0.2">
      <c r="A31" s="4"/>
      <c r="B31" s="2" t="s">
        <v>30</v>
      </c>
      <c r="C31" s="2"/>
      <c r="D31" s="2">
        <f t="shared" ref="D31:AJ38" si="12">D6-C6</f>
        <v>336</v>
      </c>
      <c r="E31" s="2">
        <f t="shared" si="12"/>
        <v>264</v>
      </c>
      <c r="F31" s="2">
        <f t="shared" si="12"/>
        <v>168</v>
      </c>
      <c r="G31" s="2">
        <f t="shared" si="12"/>
        <v>876</v>
      </c>
      <c r="H31" s="2">
        <f t="shared" si="12"/>
        <v>5832</v>
      </c>
      <c r="I31" s="2">
        <f t="shared" si="12"/>
        <v>1380</v>
      </c>
      <c r="J31" s="6">
        <f t="shared" si="12"/>
        <v>1116</v>
      </c>
      <c r="K31" s="6">
        <f t="shared" si="12"/>
        <v>2616</v>
      </c>
      <c r="L31" s="6">
        <f t="shared" si="12"/>
        <v>1128</v>
      </c>
      <c r="M31" s="6">
        <f t="shared" si="12"/>
        <v>3396</v>
      </c>
      <c r="N31" s="6">
        <f t="shared" si="12"/>
        <v>2316</v>
      </c>
      <c r="O31" s="6">
        <f t="shared" si="12"/>
        <v>2340</v>
      </c>
      <c r="P31" s="6">
        <f t="shared" si="12"/>
        <v>4800</v>
      </c>
      <c r="Q31" s="6">
        <f t="shared" si="12"/>
        <v>3972</v>
      </c>
      <c r="R31" s="6">
        <f t="shared" si="12"/>
        <v>4740</v>
      </c>
      <c r="S31" s="6">
        <f t="shared" si="12"/>
        <v>5976</v>
      </c>
      <c r="T31" s="6">
        <f t="shared" si="12"/>
        <v>5544</v>
      </c>
      <c r="U31" s="6">
        <f t="shared" si="12"/>
        <v>5760</v>
      </c>
      <c r="V31" s="6">
        <f t="shared" si="12"/>
        <v>10380</v>
      </c>
      <c r="W31" s="6">
        <f t="shared" si="12"/>
        <v>2820</v>
      </c>
      <c r="X31" s="6">
        <f t="shared" si="12"/>
        <v>1584</v>
      </c>
      <c r="Y31" s="6">
        <f t="shared" si="12"/>
        <v>5616</v>
      </c>
      <c r="Z31" s="6">
        <f t="shared" si="12"/>
        <v>6012</v>
      </c>
      <c r="AA31" s="6">
        <f t="shared" si="12"/>
        <v>8820</v>
      </c>
      <c r="AB31" s="6">
        <f t="shared" si="12"/>
        <v>12780</v>
      </c>
      <c r="AC31" s="6">
        <f t="shared" si="12"/>
        <v>7260</v>
      </c>
      <c r="AD31" s="6">
        <f t="shared" si="12"/>
        <v>3588</v>
      </c>
      <c r="AE31" s="6">
        <f t="shared" si="12"/>
        <v>14868</v>
      </c>
      <c r="AF31" s="6">
        <f t="shared" si="12"/>
        <v>10956</v>
      </c>
      <c r="AG31" s="6">
        <f t="shared" si="12"/>
        <v>9000</v>
      </c>
      <c r="AH31" s="6">
        <f t="shared" si="12"/>
        <v>21159.156000000017</v>
      </c>
      <c r="AI31" s="6">
        <f t="shared" si="12"/>
        <v>9157.5959999999905</v>
      </c>
      <c r="AJ31" s="6">
        <f t="shared" si="12"/>
        <v>11158.199999999983</v>
      </c>
    </row>
    <row r="32" spans="1:37" ht="15.75" customHeight="1" outlineLevel="1" x14ac:dyDescent="0.2">
      <c r="A32" s="4"/>
      <c r="B32" s="2" t="s">
        <v>5</v>
      </c>
      <c r="C32" s="2"/>
      <c r="D32" s="2">
        <f t="shared" si="12"/>
        <v>41</v>
      </c>
      <c r="E32" s="2">
        <f t="shared" si="12"/>
        <v>139</v>
      </c>
      <c r="F32" s="2">
        <f t="shared" si="12"/>
        <v>137</v>
      </c>
      <c r="G32" s="6">
        <f t="shared" si="12"/>
        <v>95</v>
      </c>
      <c r="H32" s="6">
        <f t="shared" si="12"/>
        <v>673</v>
      </c>
      <c r="I32" s="6">
        <f t="shared" si="12"/>
        <v>70</v>
      </c>
      <c r="J32" s="6">
        <f t="shared" si="12"/>
        <v>179</v>
      </c>
      <c r="K32" s="6">
        <f t="shared" si="12"/>
        <v>171</v>
      </c>
      <c r="L32" s="6">
        <f t="shared" si="12"/>
        <v>235</v>
      </c>
      <c r="M32" s="6">
        <f t="shared" si="12"/>
        <v>195</v>
      </c>
      <c r="N32" s="6">
        <f t="shared" si="12"/>
        <v>261</v>
      </c>
      <c r="O32" s="6">
        <f t="shared" si="12"/>
        <v>235</v>
      </c>
      <c r="P32" s="6">
        <f t="shared" si="12"/>
        <v>271</v>
      </c>
      <c r="Q32" s="6">
        <f t="shared" si="12"/>
        <v>318</v>
      </c>
      <c r="R32" s="6">
        <f t="shared" si="12"/>
        <v>324</v>
      </c>
      <c r="S32" s="6">
        <f t="shared" si="12"/>
        <v>401</v>
      </c>
      <c r="T32" s="6">
        <f t="shared" si="12"/>
        <v>386</v>
      </c>
      <c r="U32" s="6">
        <f t="shared" si="12"/>
        <v>408</v>
      </c>
      <c r="V32" s="6">
        <f t="shared" si="12"/>
        <v>512</v>
      </c>
      <c r="W32" s="6">
        <f t="shared" si="12"/>
        <v>392</v>
      </c>
      <c r="X32" s="6">
        <f t="shared" si="12"/>
        <v>566</v>
      </c>
      <c r="Y32" s="6">
        <f t="shared" si="12"/>
        <v>358</v>
      </c>
      <c r="Z32" s="6">
        <f t="shared" si="12"/>
        <v>346</v>
      </c>
      <c r="AA32" s="6">
        <f t="shared" si="12"/>
        <v>652</v>
      </c>
      <c r="AB32" s="6">
        <f t="shared" si="12"/>
        <v>395</v>
      </c>
      <c r="AC32" s="6">
        <f t="shared" si="12"/>
        <v>439</v>
      </c>
      <c r="AD32" s="6">
        <f t="shared" si="12"/>
        <v>489</v>
      </c>
      <c r="AE32" s="6">
        <f t="shared" si="12"/>
        <v>533</v>
      </c>
      <c r="AF32" s="6">
        <f t="shared" si="12"/>
        <v>61</v>
      </c>
      <c r="AG32" s="6">
        <f t="shared" si="12"/>
        <v>203</v>
      </c>
      <c r="AH32" s="6">
        <f t="shared" si="12"/>
        <v>22</v>
      </c>
      <c r="AI32" s="6">
        <f t="shared" si="12"/>
        <v>132</v>
      </c>
      <c r="AJ32" s="6">
        <f t="shared" si="12"/>
        <v>136</v>
      </c>
    </row>
    <row r="33" spans="1:36" ht="15.75" customHeight="1" outlineLevel="1" x14ac:dyDescent="0.2">
      <c r="A33" s="4"/>
      <c r="B33" s="2" t="s">
        <v>29</v>
      </c>
      <c r="C33" s="2"/>
      <c r="D33" s="2">
        <f t="shared" si="12"/>
        <v>0</v>
      </c>
      <c r="E33" s="2">
        <f t="shared" si="12"/>
        <v>0</v>
      </c>
      <c r="F33" s="2">
        <f t="shared" si="12"/>
        <v>0</v>
      </c>
      <c r="G33" s="6">
        <f t="shared" si="12"/>
        <v>0</v>
      </c>
      <c r="H33" s="6">
        <f t="shared" si="12"/>
        <v>0</v>
      </c>
      <c r="I33" s="6">
        <f t="shared" si="12"/>
        <v>0</v>
      </c>
      <c r="J33" s="6">
        <f t="shared" si="12"/>
        <v>0</v>
      </c>
      <c r="K33" s="6">
        <f t="shared" si="12"/>
        <v>0</v>
      </c>
      <c r="L33" s="6">
        <f t="shared" si="12"/>
        <v>0</v>
      </c>
      <c r="M33" s="6">
        <f t="shared" si="12"/>
        <v>0</v>
      </c>
      <c r="N33" s="6">
        <f t="shared" si="12"/>
        <v>0</v>
      </c>
      <c r="O33" s="6">
        <f t="shared" si="12"/>
        <v>0</v>
      </c>
      <c r="P33" s="6">
        <f t="shared" si="12"/>
        <v>0</v>
      </c>
      <c r="Q33" s="6">
        <f t="shared" si="12"/>
        <v>0</v>
      </c>
      <c r="R33" s="6">
        <f t="shared" si="12"/>
        <v>0</v>
      </c>
      <c r="S33" s="6">
        <f t="shared" si="12"/>
        <v>3781</v>
      </c>
      <c r="T33" s="6">
        <f t="shared" si="12"/>
        <v>365</v>
      </c>
      <c r="U33" s="6">
        <f t="shared" si="12"/>
        <v>324</v>
      </c>
      <c r="V33" s="6">
        <f t="shared" si="12"/>
        <v>401</v>
      </c>
      <c r="W33" s="6">
        <f t="shared" si="12"/>
        <v>299</v>
      </c>
      <c r="X33" s="6">
        <f t="shared" si="12"/>
        <v>473</v>
      </c>
      <c r="Y33" s="6">
        <f t="shared" si="12"/>
        <v>307</v>
      </c>
      <c r="Z33" s="6">
        <f t="shared" si="12"/>
        <v>314</v>
      </c>
      <c r="AA33" s="6">
        <f t="shared" si="12"/>
        <v>603</v>
      </c>
      <c r="AB33" s="6">
        <f t="shared" si="12"/>
        <v>322</v>
      </c>
      <c r="AC33" s="6">
        <f t="shared" si="12"/>
        <v>366</v>
      </c>
      <c r="AD33" s="6">
        <f t="shared" si="12"/>
        <v>453</v>
      </c>
      <c r="AE33" s="6">
        <f t="shared" si="12"/>
        <v>465</v>
      </c>
      <c r="AF33" s="6">
        <f t="shared" si="12"/>
        <v>100</v>
      </c>
      <c r="AG33" s="6">
        <f t="shared" si="12"/>
        <v>329</v>
      </c>
      <c r="AH33" s="6">
        <f t="shared" si="12"/>
        <v>123</v>
      </c>
      <c r="AI33" s="6">
        <f t="shared" si="12"/>
        <v>147</v>
      </c>
      <c r="AJ33" s="6">
        <f t="shared" si="12"/>
        <v>135</v>
      </c>
    </row>
    <row r="34" spans="1:36" ht="15.75" customHeight="1" outlineLevel="1" x14ac:dyDescent="0.2">
      <c r="A34" s="4"/>
      <c r="B34" s="2" t="s">
        <v>6</v>
      </c>
      <c r="C34" s="2"/>
      <c r="D34" s="6">
        <f t="shared" si="12"/>
        <v>0</v>
      </c>
      <c r="E34" s="6">
        <f t="shared" si="12"/>
        <v>0</v>
      </c>
      <c r="F34" s="6">
        <f t="shared" si="12"/>
        <v>0</v>
      </c>
      <c r="G34" s="6">
        <f t="shared" si="12"/>
        <v>0</v>
      </c>
      <c r="H34" s="6">
        <f t="shared" si="12"/>
        <v>0</v>
      </c>
      <c r="I34" s="6">
        <f t="shared" si="12"/>
        <v>0</v>
      </c>
      <c r="J34" s="6">
        <f t="shared" si="12"/>
        <v>0</v>
      </c>
      <c r="K34" s="6">
        <f t="shared" si="12"/>
        <v>0</v>
      </c>
      <c r="L34" s="6">
        <f t="shared" si="12"/>
        <v>0</v>
      </c>
      <c r="M34" s="6">
        <f t="shared" si="12"/>
        <v>0</v>
      </c>
      <c r="N34" s="6">
        <f t="shared" si="12"/>
        <v>16</v>
      </c>
      <c r="O34" s="6">
        <f t="shared" si="12"/>
        <v>28</v>
      </c>
      <c r="P34" s="6">
        <f t="shared" si="12"/>
        <v>25</v>
      </c>
      <c r="Q34" s="6">
        <f t="shared" si="12"/>
        <v>30</v>
      </c>
      <c r="R34" s="6">
        <f t="shared" si="12"/>
        <v>32</v>
      </c>
      <c r="S34" s="6">
        <f t="shared" si="12"/>
        <v>44</v>
      </c>
      <c r="T34" s="6">
        <f t="shared" si="12"/>
        <v>23</v>
      </c>
      <c r="U34" s="6">
        <f t="shared" si="12"/>
        <v>30</v>
      </c>
      <c r="V34" s="6">
        <f t="shared" si="12"/>
        <v>40</v>
      </c>
      <c r="W34" s="6">
        <f t="shared" si="12"/>
        <v>39</v>
      </c>
      <c r="X34" s="6">
        <f t="shared" si="12"/>
        <v>36</v>
      </c>
      <c r="Y34" s="6">
        <f t="shared" si="12"/>
        <v>39</v>
      </c>
      <c r="Z34" s="6">
        <f t="shared" si="12"/>
        <v>40</v>
      </c>
      <c r="AA34" s="6">
        <f t="shared" si="12"/>
        <v>80</v>
      </c>
      <c r="AB34" s="6">
        <f t="shared" si="12"/>
        <v>41</v>
      </c>
      <c r="AC34" s="6">
        <f t="shared" si="12"/>
        <v>60</v>
      </c>
      <c r="AD34" s="6">
        <f t="shared" si="12"/>
        <v>67</v>
      </c>
      <c r="AE34" s="6">
        <f t="shared" si="12"/>
        <v>61</v>
      </c>
      <c r="AF34" s="6">
        <f t="shared" si="12"/>
        <v>41</v>
      </c>
      <c r="AG34" s="6">
        <f t="shared" si="12"/>
        <v>-4</v>
      </c>
      <c r="AH34" s="6">
        <f t="shared" si="12"/>
        <v>34</v>
      </c>
      <c r="AI34" s="6">
        <f t="shared" si="12"/>
        <v>46</v>
      </c>
      <c r="AJ34" s="6">
        <f t="shared" si="12"/>
        <v>18</v>
      </c>
    </row>
    <row r="35" spans="1:36" ht="15.75" customHeight="1" outlineLevel="1" x14ac:dyDescent="0.2">
      <c r="A35" s="4"/>
      <c r="B35" s="2" t="s">
        <v>28</v>
      </c>
      <c r="C35" s="2"/>
      <c r="D35" s="6">
        <f t="shared" si="12"/>
        <v>0</v>
      </c>
      <c r="E35" s="6">
        <f t="shared" si="12"/>
        <v>0</v>
      </c>
      <c r="F35" s="6">
        <f t="shared" si="12"/>
        <v>0</v>
      </c>
      <c r="G35" s="6">
        <f t="shared" si="12"/>
        <v>0</v>
      </c>
      <c r="H35" s="6">
        <f t="shared" si="12"/>
        <v>0</v>
      </c>
      <c r="I35" s="6">
        <f t="shared" si="12"/>
        <v>0</v>
      </c>
      <c r="J35" s="6">
        <f t="shared" si="12"/>
        <v>0</v>
      </c>
      <c r="K35" s="6">
        <f t="shared" si="12"/>
        <v>0</v>
      </c>
      <c r="L35" s="6">
        <f t="shared" si="12"/>
        <v>0</v>
      </c>
      <c r="M35" s="6">
        <f t="shared" si="12"/>
        <v>0</v>
      </c>
      <c r="N35" s="6">
        <f t="shared" si="12"/>
        <v>0</v>
      </c>
      <c r="O35" s="6">
        <f t="shared" si="12"/>
        <v>0</v>
      </c>
      <c r="P35" s="6">
        <f t="shared" si="12"/>
        <v>0</v>
      </c>
      <c r="Q35" s="6">
        <f t="shared" si="12"/>
        <v>0</v>
      </c>
      <c r="R35" s="6">
        <f t="shared" si="12"/>
        <v>0</v>
      </c>
      <c r="S35" s="6">
        <f t="shared" si="12"/>
        <v>0</v>
      </c>
      <c r="T35" s="6">
        <f t="shared" si="12"/>
        <v>0</v>
      </c>
      <c r="U35" s="6">
        <f t="shared" si="12"/>
        <v>0</v>
      </c>
      <c r="V35" s="6">
        <f t="shared" si="12"/>
        <v>0</v>
      </c>
      <c r="W35" s="6">
        <f t="shared" si="12"/>
        <v>0</v>
      </c>
      <c r="X35" s="6">
        <f t="shared" si="12"/>
        <v>0</v>
      </c>
      <c r="Y35" s="6">
        <f t="shared" si="12"/>
        <v>0</v>
      </c>
      <c r="Z35" s="6">
        <f t="shared" si="12"/>
        <v>0</v>
      </c>
      <c r="AA35" s="6">
        <f t="shared" si="12"/>
        <v>21</v>
      </c>
      <c r="AB35" s="6">
        <f t="shared" si="12"/>
        <v>7</v>
      </c>
      <c r="AC35" s="6">
        <f t="shared" si="12"/>
        <v>12</v>
      </c>
      <c r="AD35" s="6">
        <f t="shared" si="12"/>
        <v>19</v>
      </c>
      <c r="AE35" s="6">
        <f t="shared" si="12"/>
        <v>14</v>
      </c>
      <c r="AF35" s="6">
        <f t="shared" si="12"/>
        <v>22</v>
      </c>
      <c r="AG35" s="6">
        <f t="shared" si="12"/>
        <v>-1</v>
      </c>
      <c r="AH35" s="6">
        <f t="shared" si="12"/>
        <v>25</v>
      </c>
      <c r="AI35" s="6">
        <f t="shared" si="12"/>
        <v>40</v>
      </c>
      <c r="AJ35" s="6">
        <f t="shared" si="12"/>
        <v>-1</v>
      </c>
    </row>
    <row r="36" spans="1:36" ht="15.75" customHeight="1" outlineLevel="1" x14ac:dyDescent="0.2">
      <c r="A36" s="4"/>
      <c r="B36" s="2" t="s">
        <v>7</v>
      </c>
      <c r="C36" s="2"/>
      <c r="D36" s="6">
        <f t="shared" si="12"/>
        <v>101</v>
      </c>
      <c r="E36" s="6">
        <f t="shared" si="12"/>
        <v>271</v>
      </c>
      <c r="F36" s="6">
        <f t="shared" si="12"/>
        <v>310</v>
      </c>
      <c r="G36" s="6">
        <f t="shared" si="12"/>
        <v>72</v>
      </c>
      <c r="H36" s="6">
        <f t="shared" si="12"/>
        <v>912</v>
      </c>
      <c r="I36" s="6">
        <f t="shared" si="12"/>
        <v>356</v>
      </c>
      <c r="J36" s="6">
        <f t="shared" si="12"/>
        <v>501</v>
      </c>
      <c r="K36" s="6">
        <f t="shared" si="12"/>
        <v>495</v>
      </c>
      <c r="L36" s="6">
        <f t="shared" si="12"/>
        <v>658</v>
      </c>
      <c r="M36" s="6">
        <f t="shared" si="12"/>
        <v>619</v>
      </c>
      <c r="N36" s="6">
        <f t="shared" si="12"/>
        <v>690</v>
      </c>
      <c r="O36" s="6">
        <f t="shared" si="12"/>
        <v>836</v>
      </c>
      <c r="P36" s="6">
        <f t="shared" si="12"/>
        <v>1081</v>
      </c>
      <c r="Q36" s="6">
        <f t="shared" si="12"/>
        <v>1087</v>
      </c>
      <c r="R36" s="6">
        <f t="shared" si="12"/>
        <v>1639</v>
      </c>
      <c r="S36" s="6">
        <f t="shared" si="12"/>
        <v>1187</v>
      </c>
      <c r="T36" s="6">
        <f t="shared" si="12"/>
        <v>1254</v>
      </c>
      <c r="U36" s="6">
        <f t="shared" si="12"/>
        <v>1099</v>
      </c>
      <c r="V36" s="6">
        <f t="shared" si="12"/>
        <v>1617</v>
      </c>
      <c r="W36" s="6">
        <f t="shared" si="12"/>
        <v>1181</v>
      </c>
      <c r="X36" s="6">
        <f t="shared" si="12"/>
        <v>1433</v>
      </c>
      <c r="Y36" s="6">
        <f t="shared" si="12"/>
        <v>1133</v>
      </c>
      <c r="Z36" s="6">
        <f t="shared" si="12"/>
        <v>778</v>
      </c>
      <c r="AA36" s="6">
        <f t="shared" si="12"/>
        <v>1656</v>
      </c>
      <c r="AB36" s="6">
        <f t="shared" si="12"/>
        <v>1459</v>
      </c>
      <c r="AC36" s="6">
        <f t="shared" si="12"/>
        <v>1188</v>
      </c>
      <c r="AD36" s="6">
        <f t="shared" si="12"/>
        <v>1577</v>
      </c>
      <c r="AE36" s="6">
        <f t="shared" si="12"/>
        <v>1447</v>
      </c>
      <c r="AF36" s="6">
        <f t="shared" si="12"/>
        <v>943</v>
      </c>
      <c r="AG36" s="6">
        <f t="shared" si="12"/>
        <v>762</v>
      </c>
      <c r="AH36" s="6">
        <f t="shared" si="12"/>
        <v>607</v>
      </c>
      <c r="AI36" s="6">
        <f t="shared" si="12"/>
        <v>821</v>
      </c>
      <c r="AJ36" s="6">
        <f t="shared" si="12"/>
        <v>674</v>
      </c>
    </row>
    <row r="37" spans="1:36" ht="15.75" customHeight="1" outlineLevel="1" x14ac:dyDescent="0.2">
      <c r="A37" s="4"/>
      <c r="B37" s="2" t="s">
        <v>8</v>
      </c>
      <c r="C37" s="2"/>
      <c r="D37" s="2">
        <f t="shared" si="12"/>
        <v>5</v>
      </c>
      <c r="E37" s="2">
        <f t="shared" si="12"/>
        <v>5</v>
      </c>
      <c r="F37" s="2">
        <f t="shared" si="12"/>
        <v>13</v>
      </c>
      <c r="G37" s="2">
        <f t="shared" si="12"/>
        <v>12</v>
      </c>
      <c r="H37" s="2">
        <f t="shared" si="12"/>
        <v>61</v>
      </c>
      <c r="I37" s="2">
        <f t="shared" si="12"/>
        <v>9</v>
      </c>
      <c r="J37" s="2">
        <f t="shared" si="12"/>
        <v>9</v>
      </c>
      <c r="K37" s="2">
        <f t="shared" si="12"/>
        <v>15</v>
      </c>
      <c r="L37" s="2">
        <f t="shared" si="12"/>
        <v>8</v>
      </c>
      <c r="M37" s="2">
        <f t="shared" si="12"/>
        <v>12</v>
      </c>
      <c r="N37" s="2">
        <f t="shared" si="12"/>
        <v>21</v>
      </c>
      <c r="O37" s="2">
        <f t="shared" si="12"/>
        <v>15</v>
      </c>
      <c r="P37" s="2">
        <f t="shared" si="12"/>
        <v>13</v>
      </c>
      <c r="Q37" s="2">
        <f t="shared" si="12"/>
        <v>11</v>
      </c>
      <c r="R37" s="2">
        <f t="shared" si="12"/>
        <v>19</v>
      </c>
      <c r="S37" s="2">
        <f t="shared" si="12"/>
        <v>36</v>
      </c>
      <c r="T37" s="2">
        <f t="shared" si="12"/>
        <v>4</v>
      </c>
      <c r="U37" s="2">
        <f t="shared" si="12"/>
        <v>13</v>
      </c>
      <c r="V37" s="2">
        <f t="shared" si="12"/>
        <v>12</v>
      </c>
      <c r="W37" s="2">
        <f t="shared" si="12"/>
        <v>37</v>
      </c>
      <c r="X37" s="2">
        <f t="shared" si="12"/>
        <v>19</v>
      </c>
      <c r="Y37" s="2">
        <f t="shared" si="12"/>
        <v>1</v>
      </c>
      <c r="Z37" s="2">
        <f t="shared" si="12"/>
        <v>4</v>
      </c>
      <c r="AA37" s="2">
        <f t="shared" si="12"/>
        <v>15</v>
      </c>
      <c r="AB37" s="2">
        <f t="shared" si="12"/>
        <v>1</v>
      </c>
      <c r="AC37" s="2">
        <f t="shared" si="12"/>
        <v>5</v>
      </c>
      <c r="AD37" s="2">
        <f t="shared" si="12"/>
        <v>-2</v>
      </c>
      <c r="AE37" s="2">
        <f t="shared" si="12"/>
        <v>14</v>
      </c>
      <c r="AF37" s="2">
        <f t="shared" si="12"/>
        <v>-1</v>
      </c>
      <c r="AG37" s="2">
        <f t="shared" si="12"/>
        <v>1</v>
      </c>
      <c r="AH37" s="2">
        <f t="shared" si="12"/>
        <v>-5</v>
      </c>
      <c r="AI37" s="2">
        <f t="shared" si="12"/>
        <v>-18</v>
      </c>
      <c r="AJ37" s="2">
        <f t="shared" si="12"/>
        <v>-3</v>
      </c>
    </row>
    <row r="38" spans="1:36" ht="15.75" customHeight="1" outlineLevel="1" x14ac:dyDescent="0.2">
      <c r="A38" s="4"/>
      <c r="B38" s="2" t="s">
        <v>9</v>
      </c>
      <c r="C38" s="2"/>
      <c r="D38" s="2">
        <f t="shared" si="12"/>
        <v>0</v>
      </c>
      <c r="E38" s="2">
        <f t="shared" si="12"/>
        <v>0</v>
      </c>
      <c r="F38" s="2">
        <f t="shared" si="12"/>
        <v>0</v>
      </c>
      <c r="G38" s="2">
        <f t="shared" si="12"/>
        <v>0</v>
      </c>
      <c r="H38" s="2">
        <f t="shared" si="12"/>
        <v>0</v>
      </c>
      <c r="I38" s="2">
        <f t="shared" si="12"/>
        <v>0</v>
      </c>
      <c r="J38" s="2">
        <f t="shared" si="12"/>
        <v>0</v>
      </c>
      <c r="K38" s="2">
        <f t="shared" si="12"/>
        <v>0</v>
      </c>
      <c r="L38" s="2">
        <f t="shared" si="12"/>
        <v>0</v>
      </c>
      <c r="M38" s="2">
        <f t="shared" si="12"/>
        <v>0</v>
      </c>
      <c r="N38" s="2">
        <f t="shared" si="12"/>
        <v>0</v>
      </c>
      <c r="O38" s="2">
        <f t="shared" si="12"/>
        <v>0</v>
      </c>
      <c r="P38" s="2">
        <f t="shared" si="12"/>
        <v>0</v>
      </c>
      <c r="Q38" s="2">
        <f t="shared" si="12"/>
        <v>386</v>
      </c>
      <c r="R38" s="2">
        <f t="shared" si="12"/>
        <v>79</v>
      </c>
      <c r="S38" s="2">
        <f t="shared" si="12"/>
        <v>63</v>
      </c>
      <c r="T38" s="2">
        <f t="shared" si="12"/>
        <v>7</v>
      </c>
      <c r="U38" s="2">
        <f t="shared" ref="U38:AJ38" si="13">U13-T13</f>
        <v>17</v>
      </c>
      <c r="V38" s="2">
        <f t="shared" si="13"/>
        <v>49</v>
      </c>
      <c r="W38" s="2">
        <f t="shared" si="13"/>
        <v>68</v>
      </c>
      <c r="X38" s="2">
        <f t="shared" si="13"/>
        <v>33</v>
      </c>
      <c r="Y38" s="2">
        <f t="shared" si="13"/>
        <v>14</v>
      </c>
      <c r="Z38" s="2">
        <f t="shared" si="13"/>
        <v>25</v>
      </c>
      <c r="AA38" s="2">
        <f t="shared" si="13"/>
        <v>20</v>
      </c>
      <c r="AB38" s="2">
        <f t="shared" si="13"/>
        <v>2</v>
      </c>
      <c r="AC38" s="2">
        <f t="shared" si="13"/>
        <v>5</v>
      </c>
      <c r="AD38" s="2">
        <f t="shared" si="13"/>
        <v>3</v>
      </c>
      <c r="AE38" s="2">
        <f t="shared" si="13"/>
        <v>16</v>
      </c>
      <c r="AF38" s="2">
        <f t="shared" si="13"/>
        <v>8</v>
      </c>
      <c r="AG38" s="2">
        <f t="shared" si="13"/>
        <v>7</v>
      </c>
      <c r="AH38" s="2">
        <f t="shared" si="13"/>
        <v>-4</v>
      </c>
      <c r="AI38" s="2">
        <f t="shared" si="13"/>
        <v>14</v>
      </c>
      <c r="AJ38" s="2">
        <f t="shared" si="13"/>
        <v>44</v>
      </c>
    </row>
    <row r="39" spans="1:36" ht="15.75" customHeight="1" outlineLevel="1" x14ac:dyDescent="0.2">
      <c r="A39" s="4"/>
      <c r="B39" s="2" t="s">
        <v>11</v>
      </c>
      <c r="C39" s="2"/>
      <c r="D39" s="6">
        <f t="shared" ref="D39:AJ40" si="14">D15-C15</f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62</v>
      </c>
      <c r="L39" s="6">
        <f t="shared" si="14"/>
        <v>5</v>
      </c>
      <c r="M39" s="6">
        <f t="shared" si="14"/>
        <v>35</v>
      </c>
      <c r="N39" s="6">
        <f t="shared" si="14"/>
        <v>4</v>
      </c>
      <c r="O39" s="6">
        <f t="shared" si="14"/>
        <v>2</v>
      </c>
      <c r="P39" s="6">
        <f t="shared" si="14"/>
        <v>1</v>
      </c>
      <c r="Q39" s="6">
        <f t="shared" si="14"/>
        <v>6</v>
      </c>
      <c r="R39" s="6">
        <f t="shared" si="14"/>
        <v>7</v>
      </c>
      <c r="S39" s="6">
        <f t="shared" si="14"/>
        <v>10</v>
      </c>
      <c r="T39" s="6">
        <f t="shared" si="14"/>
        <v>9</v>
      </c>
      <c r="U39" s="6">
        <f t="shared" si="14"/>
        <v>15</v>
      </c>
      <c r="V39" s="6">
        <f t="shared" si="14"/>
        <v>15</v>
      </c>
      <c r="W39" s="6">
        <f t="shared" si="14"/>
        <v>26</v>
      </c>
      <c r="X39" s="6">
        <f t="shared" si="14"/>
        <v>18</v>
      </c>
      <c r="Y39" s="6">
        <f t="shared" si="14"/>
        <v>5</v>
      </c>
      <c r="Z39" s="6">
        <f t="shared" si="14"/>
        <v>7</v>
      </c>
      <c r="AA39" s="6">
        <f t="shared" si="14"/>
        <v>6</v>
      </c>
      <c r="AB39" s="6">
        <f t="shared" si="14"/>
        <v>3</v>
      </c>
      <c r="AC39" s="6">
        <f t="shared" si="14"/>
        <v>4</v>
      </c>
      <c r="AD39" s="6">
        <f t="shared" si="14"/>
        <v>4</v>
      </c>
      <c r="AE39" s="6">
        <f t="shared" si="14"/>
        <v>34</v>
      </c>
      <c r="AF39" s="6">
        <f t="shared" si="14"/>
        <v>3</v>
      </c>
      <c r="AG39" s="6">
        <f t="shared" si="14"/>
        <v>1</v>
      </c>
      <c r="AH39" s="6">
        <f t="shared" si="14"/>
        <v>1</v>
      </c>
      <c r="AI39" s="6">
        <f t="shared" si="14"/>
        <v>1</v>
      </c>
      <c r="AJ39" s="6">
        <f t="shared" si="14"/>
        <v>2</v>
      </c>
    </row>
    <row r="40" spans="1:36" ht="15.75" customHeight="1" outlineLevel="1" x14ac:dyDescent="0.2">
      <c r="A40" s="4"/>
      <c r="B40" s="2" t="s">
        <v>12</v>
      </c>
      <c r="C40" s="6"/>
      <c r="D40" s="6">
        <f t="shared" si="14"/>
        <v>15</v>
      </c>
      <c r="E40" s="6">
        <f t="shared" si="14"/>
        <v>59</v>
      </c>
      <c r="F40" s="6">
        <f t="shared" si="14"/>
        <v>30</v>
      </c>
      <c r="G40" s="6">
        <f t="shared" si="14"/>
        <v>31</v>
      </c>
      <c r="H40" s="6">
        <f t="shared" si="14"/>
        <v>247</v>
      </c>
      <c r="I40" s="6">
        <f t="shared" si="14"/>
        <v>60</v>
      </c>
      <c r="J40" s="6">
        <f t="shared" si="14"/>
        <v>55</v>
      </c>
      <c r="K40" s="6">
        <f t="shared" si="14"/>
        <v>62</v>
      </c>
      <c r="L40" s="6">
        <f t="shared" si="14"/>
        <v>45</v>
      </c>
      <c r="M40" s="6">
        <f t="shared" si="14"/>
        <v>77</v>
      </c>
      <c r="N40" s="6">
        <f t="shared" si="14"/>
        <v>91</v>
      </c>
      <c r="O40" s="6">
        <f t="shared" si="14"/>
        <v>87</v>
      </c>
      <c r="P40" s="6">
        <f t="shared" si="14"/>
        <v>123</v>
      </c>
      <c r="Q40" s="6">
        <f t="shared" si="14"/>
        <v>116</v>
      </c>
      <c r="R40" s="6">
        <f t="shared" si="14"/>
        <v>90</v>
      </c>
      <c r="S40" s="8">
        <f t="shared" si="14"/>
        <v>123</v>
      </c>
      <c r="T40" s="6">
        <f t="shared" si="14"/>
        <v>94</v>
      </c>
      <c r="U40" s="6">
        <f t="shared" si="14"/>
        <v>95</v>
      </c>
      <c r="V40" s="6">
        <f t="shared" si="14"/>
        <v>98</v>
      </c>
      <c r="W40" s="6">
        <f t="shared" si="14"/>
        <v>65</v>
      </c>
      <c r="X40" s="6">
        <f t="shared" si="14"/>
        <v>138</v>
      </c>
      <c r="Y40" s="6">
        <f t="shared" si="14"/>
        <v>63</v>
      </c>
      <c r="Z40" s="6">
        <f t="shared" si="14"/>
        <v>74</v>
      </c>
      <c r="AA40">
        <f t="shared" si="14"/>
        <v>168</v>
      </c>
      <c r="AB40" s="6">
        <f t="shared" si="14"/>
        <v>47</v>
      </c>
      <c r="AC40" s="6">
        <f t="shared" si="14"/>
        <v>123</v>
      </c>
      <c r="AD40" s="6">
        <f t="shared" si="14"/>
        <v>86</v>
      </c>
      <c r="AE40" s="6">
        <f t="shared" si="14"/>
        <v>102</v>
      </c>
      <c r="AF40" s="6">
        <f t="shared" si="14"/>
        <v>57</v>
      </c>
      <c r="AG40" s="6">
        <f t="shared" si="14"/>
        <v>39</v>
      </c>
      <c r="AH40" s="6">
        <f t="shared" si="14"/>
        <v>72</v>
      </c>
      <c r="AI40" s="6">
        <f t="shared" si="14"/>
        <v>45</v>
      </c>
      <c r="AJ40" s="6">
        <f t="shared" si="14"/>
        <v>7</v>
      </c>
    </row>
    <row r="41" spans="1:36" ht="15.75" customHeight="1" outlineLevel="1" x14ac:dyDescent="0.2">
      <c r="A41" s="4"/>
      <c r="B41" s="2" t="s">
        <v>14</v>
      </c>
      <c r="C41" s="2"/>
      <c r="D41" s="2">
        <f t="shared" ref="D41:AJ41" si="15">D18-C18</f>
        <v>0</v>
      </c>
      <c r="E41" s="2">
        <f t="shared" si="15"/>
        <v>0</v>
      </c>
      <c r="F41" s="2">
        <f t="shared" si="15"/>
        <v>0</v>
      </c>
      <c r="G41" s="2">
        <f t="shared" si="15"/>
        <v>8</v>
      </c>
      <c r="H41" s="2">
        <f t="shared" si="15"/>
        <v>0</v>
      </c>
      <c r="I41" s="2">
        <f t="shared" si="15"/>
        <v>0</v>
      </c>
      <c r="J41" s="2">
        <f t="shared" si="15"/>
        <v>0</v>
      </c>
      <c r="K41" s="2">
        <f t="shared" si="15"/>
        <v>0</v>
      </c>
      <c r="L41" s="2">
        <f t="shared" si="15"/>
        <v>0</v>
      </c>
      <c r="M41" s="2">
        <f t="shared" si="15"/>
        <v>0</v>
      </c>
      <c r="N41" s="2">
        <f t="shared" si="15"/>
        <v>0</v>
      </c>
      <c r="O41" s="2">
        <f t="shared" si="15"/>
        <v>0</v>
      </c>
      <c r="P41" s="2">
        <f t="shared" si="15"/>
        <v>0</v>
      </c>
      <c r="Q41" s="2">
        <f t="shared" si="15"/>
        <v>1</v>
      </c>
      <c r="R41" s="2">
        <f t="shared" si="15"/>
        <v>0</v>
      </c>
      <c r="S41" s="2">
        <f t="shared" si="15"/>
        <v>7</v>
      </c>
      <c r="T41" s="2">
        <f t="shared" si="15"/>
        <v>0</v>
      </c>
      <c r="U41" s="2">
        <f t="shared" si="15"/>
        <v>1</v>
      </c>
      <c r="V41" s="2">
        <f t="shared" si="15"/>
        <v>0</v>
      </c>
      <c r="W41" s="2">
        <f t="shared" si="15"/>
        <v>2</v>
      </c>
      <c r="X41" s="2">
        <f t="shared" si="15"/>
        <v>1</v>
      </c>
      <c r="Y41" s="2">
        <f t="shared" si="15"/>
        <v>-1</v>
      </c>
      <c r="Z41" s="2">
        <f t="shared" si="15"/>
        <v>0</v>
      </c>
      <c r="AA41" s="2">
        <f t="shared" si="15"/>
        <v>0</v>
      </c>
      <c r="AB41" s="2">
        <f t="shared" si="15"/>
        <v>0</v>
      </c>
      <c r="AC41" s="2">
        <f t="shared" si="15"/>
        <v>0</v>
      </c>
      <c r="AD41" s="2">
        <f t="shared" si="15"/>
        <v>0</v>
      </c>
      <c r="AE41" s="2">
        <f t="shared" si="15"/>
        <v>1</v>
      </c>
      <c r="AF41" s="2">
        <f t="shared" si="15"/>
        <v>0</v>
      </c>
      <c r="AG41" s="2">
        <f t="shared" si="15"/>
        <v>0</v>
      </c>
      <c r="AH41" s="2">
        <f t="shared" si="15"/>
        <v>0</v>
      </c>
      <c r="AI41" s="2">
        <f t="shared" si="15"/>
        <v>1</v>
      </c>
      <c r="AJ41" s="2">
        <f t="shared" si="15"/>
        <v>0</v>
      </c>
    </row>
    <row r="42" spans="1:36" ht="15.75" customHeight="1" outlineLevel="1" x14ac:dyDescent="0.2">
      <c r="A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36" ht="15.75" customHeight="1" outlineLevel="1" x14ac:dyDescent="0.2">
      <c r="A43" s="4" t="s">
        <v>21</v>
      </c>
      <c r="C43" s="5">
        <f t="shared" ref="C43:AJ43" si="16">C$5</f>
        <v>42185</v>
      </c>
      <c r="D43" s="5">
        <f t="shared" si="16"/>
        <v>42277</v>
      </c>
      <c r="E43" s="5">
        <f t="shared" si="16"/>
        <v>42369</v>
      </c>
      <c r="F43" s="5">
        <f t="shared" si="16"/>
        <v>42460</v>
      </c>
      <c r="G43" s="5">
        <f t="shared" si="16"/>
        <v>42551</v>
      </c>
      <c r="H43" s="5">
        <f t="shared" si="16"/>
        <v>42643</v>
      </c>
      <c r="I43" s="5">
        <f t="shared" si="16"/>
        <v>42735</v>
      </c>
      <c r="J43" s="5">
        <f t="shared" si="16"/>
        <v>42825</v>
      </c>
      <c r="K43" s="5">
        <f t="shared" si="16"/>
        <v>42916</v>
      </c>
      <c r="L43" s="5">
        <f t="shared" si="16"/>
        <v>43008</v>
      </c>
      <c r="M43" s="5">
        <f t="shared" si="16"/>
        <v>43100</v>
      </c>
      <c r="N43" s="5">
        <f t="shared" si="16"/>
        <v>43190</v>
      </c>
      <c r="O43" s="5">
        <f t="shared" si="16"/>
        <v>43281</v>
      </c>
      <c r="P43" s="5">
        <f t="shared" si="16"/>
        <v>43373</v>
      </c>
      <c r="Q43" s="5">
        <f t="shared" si="16"/>
        <v>43465</v>
      </c>
      <c r="R43" s="5">
        <f t="shared" si="16"/>
        <v>43555</v>
      </c>
      <c r="S43" s="5">
        <f t="shared" si="16"/>
        <v>43646</v>
      </c>
      <c r="T43" s="5">
        <f t="shared" si="16"/>
        <v>43738</v>
      </c>
      <c r="U43" s="5">
        <f t="shared" si="16"/>
        <v>43830</v>
      </c>
      <c r="V43" s="5">
        <f t="shared" si="16"/>
        <v>43921</v>
      </c>
      <c r="W43" s="5">
        <f t="shared" si="16"/>
        <v>44012</v>
      </c>
      <c r="X43" s="5">
        <f t="shared" si="16"/>
        <v>44104</v>
      </c>
      <c r="Y43" s="5">
        <f t="shared" si="16"/>
        <v>44185</v>
      </c>
      <c r="Z43" s="5">
        <f t="shared" si="16"/>
        <v>44286</v>
      </c>
      <c r="AA43" s="5">
        <f t="shared" si="16"/>
        <v>44377</v>
      </c>
      <c r="AB43" s="5">
        <f t="shared" si="16"/>
        <v>44469</v>
      </c>
      <c r="AC43" s="5">
        <f t="shared" si="16"/>
        <v>44561</v>
      </c>
      <c r="AD43" s="5">
        <f t="shared" si="16"/>
        <v>44651</v>
      </c>
      <c r="AE43" s="5">
        <f t="shared" si="16"/>
        <v>44742</v>
      </c>
      <c r="AF43" s="5">
        <f t="shared" si="16"/>
        <v>44834</v>
      </c>
      <c r="AG43" s="5">
        <f t="shared" si="16"/>
        <v>44926</v>
      </c>
      <c r="AH43" s="5">
        <f t="shared" si="16"/>
        <v>45016</v>
      </c>
      <c r="AI43" s="5">
        <f t="shared" si="16"/>
        <v>45107</v>
      </c>
      <c r="AJ43" s="5">
        <f t="shared" si="16"/>
        <v>45199</v>
      </c>
    </row>
    <row r="44" spans="1:36" ht="15.75" customHeight="1" outlineLevel="1" x14ac:dyDescent="0.2">
      <c r="A44" s="4"/>
      <c r="B44" s="2" t="s">
        <v>4</v>
      </c>
      <c r="C44" s="2"/>
      <c r="D44" s="6">
        <f t="shared" ref="D44:AJ51" si="17">D21-C21</f>
        <v>28</v>
      </c>
      <c r="E44" s="6">
        <f t="shared" si="17"/>
        <v>22</v>
      </c>
      <c r="F44" s="6">
        <f t="shared" si="17"/>
        <v>14</v>
      </c>
      <c r="G44" s="6">
        <f t="shared" si="17"/>
        <v>73</v>
      </c>
      <c r="H44" s="6">
        <f t="shared" si="17"/>
        <v>486</v>
      </c>
      <c r="I44" s="6">
        <f t="shared" si="17"/>
        <v>115</v>
      </c>
      <c r="J44" s="6">
        <f t="shared" si="17"/>
        <v>93</v>
      </c>
      <c r="K44" s="6">
        <f t="shared" si="17"/>
        <v>218</v>
      </c>
      <c r="L44" s="6">
        <f t="shared" si="17"/>
        <v>94</v>
      </c>
      <c r="M44" s="6">
        <f t="shared" si="17"/>
        <v>283</v>
      </c>
      <c r="N44" s="6">
        <f t="shared" si="17"/>
        <v>193</v>
      </c>
      <c r="O44" s="6">
        <f t="shared" si="17"/>
        <v>195</v>
      </c>
      <c r="P44" s="6">
        <f t="shared" si="17"/>
        <v>400</v>
      </c>
      <c r="Q44" s="6">
        <f t="shared" si="17"/>
        <v>331</v>
      </c>
      <c r="R44" s="6">
        <f t="shared" si="17"/>
        <v>395</v>
      </c>
      <c r="S44" s="6">
        <f t="shared" si="17"/>
        <v>498</v>
      </c>
      <c r="T44" s="6">
        <f t="shared" si="17"/>
        <v>462</v>
      </c>
      <c r="U44" s="6">
        <f t="shared" si="17"/>
        <v>480</v>
      </c>
      <c r="V44" s="6">
        <f t="shared" si="17"/>
        <v>865</v>
      </c>
      <c r="W44" s="6">
        <f t="shared" si="17"/>
        <v>235</v>
      </c>
      <c r="X44" s="6">
        <f t="shared" si="17"/>
        <v>132</v>
      </c>
      <c r="Y44" s="6">
        <f t="shared" si="17"/>
        <v>468</v>
      </c>
      <c r="Z44" s="6">
        <f t="shared" si="17"/>
        <v>501</v>
      </c>
      <c r="AA44" s="6">
        <f t="shared" si="17"/>
        <v>735</v>
      </c>
      <c r="AB44" s="6">
        <f t="shared" si="17"/>
        <v>1065</v>
      </c>
      <c r="AC44" s="6">
        <f t="shared" si="17"/>
        <v>605</v>
      </c>
      <c r="AD44" s="6">
        <f t="shared" si="17"/>
        <v>299</v>
      </c>
      <c r="AE44" s="6">
        <f t="shared" si="17"/>
        <v>1239</v>
      </c>
      <c r="AF44" s="6">
        <f t="shared" si="17"/>
        <v>913</v>
      </c>
      <c r="AG44" s="6">
        <f t="shared" si="17"/>
        <v>750</v>
      </c>
      <c r="AH44" s="6">
        <f t="shared" si="17"/>
        <v>1763.2630000000008</v>
      </c>
      <c r="AI44" s="6">
        <f t="shared" si="17"/>
        <v>763.13299999999981</v>
      </c>
      <c r="AJ44" s="6">
        <f t="shared" si="17"/>
        <v>929.84999999999854</v>
      </c>
    </row>
    <row r="45" spans="1:36" ht="15.75" customHeight="1" outlineLevel="1" x14ac:dyDescent="0.2">
      <c r="A45" s="4"/>
      <c r="B45" s="2" t="s">
        <v>31</v>
      </c>
      <c r="C45" s="2"/>
      <c r="D45" s="6">
        <f t="shared" si="17"/>
        <v>209.132420091325</v>
      </c>
      <c r="E45" s="6">
        <f t="shared" si="17"/>
        <v>-1280.5609915198966</v>
      </c>
      <c r="F45" s="6">
        <f t="shared" si="17"/>
        <v>-862.52878686575968</v>
      </c>
      <c r="G45" s="6">
        <f t="shared" si="17"/>
        <v>622.36315539578027</v>
      </c>
      <c r="H45" s="6">
        <f t="shared" si="17"/>
        <v>1740.5035949023368</v>
      </c>
      <c r="I45" s="6">
        <f t="shared" si="17"/>
        <v>613.0108243586219</v>
      </c>
      <c r="J45" s="6">
        <f t="shared" si="17"/>
        <v>-123.14257261492094</v>
      </c>
      <c r="K45" s="6">
        <f t="shared" si="17"/>
        <v>752.26299776882388</v>
      </c>
      <c r="L45" s="6">
        <f t="shared" si="17"/>
        <v>-364.83909112871333</v>
      </c>
      <c r="M45" s="6">
        <f t="shared" si="17"/>
        <v>843.86485067482045</v>
      </c>
      <c r="N45" s="6">
        <f t="shared" si="17"/>
        <v>40.40978941377216</v>
      </c>
      <c r="O45" s="6">
        <f t="shared" si="17"/>
        <v>122.28847982024126</v>
      </c>
      <c r="P45" s="6">
        <f t="shared" si="17"/>
        <v>811.93239954274031</v>
      </c>
      <c r="Q45" s="6">
        <f t="shared" si="17"/>
        <v>288.38108008108429</v>
      </c>
      <c r="R45" s="6">
        <f t="shared" si="17"/>
        <v>431.34206091216947</v>
      </c>
      <c r="S45" s="6">
        <f t="shared" si="17"/>
        <v>465.64778294163989</v>
      </c>
      <c r="T45" s="6">
        <f t="shared" si="17"/>
        <v>322.25523854916719</v>
      </c>
      <c r="U45" s="6">
        <f t="shared" si="17"/>
        <v>264.44830787829051</v>
      </c>
      <c r="V45" s="6">
        <f t="shared" si="17"/>
        <v>861.43001018607538</v>
      </c>
      <c r="W45" s="6">
        <f t="shared" si="17"/>
        <v>-332.90821474225959</v>
      </c>
      <c r="X45" s="6">
        <f t="shared" si="17"/>
        <v>-800.78678266886527</v>
      </c>
      <c r="Y45" s="6">
        <f t="shared" si="17"/>
        <v>253.04040064281617</v>
      </c>
      <c r="Z45" s="6">
        <f t="shared" si="17"/>
        <v>303.11715513917807</v>
      </c>
      <c r="AA45" s="6">
        <f t="shared" si="17"/>
        <v>-10531.997442091801</v>
      </c>
      <c r="AB45" s="6">
        <f t="shared" si="17"/>
        <v>11712.70559129144</v>
      </c>
      <c r="AC45" s="6">
        <f t="shared" si="17"/>
        <v>197.93784411862725</v>
      </c>
      <c r="AD45" s="6">
        <f t="shared" si="17"/>
        <v>-301.43171770034678</v>
      </c>
      <c r="AE45" s="6">
        <f t="shared" si="17"/>
        <v>854.57141482040061</v>
      </c>
      <c r="AF45" s="6">
        <f t="shared" si="17"/>
        <v>1055.1537818983616</v>
      </c>
      <c r="AG45" s="6">
        <f t="shared" si="17"/>
        <v>617.42377473453053</v>
      </c>
      <c r="AH45" s="6">
        <f t="shared" si="17"/>
        <v>2118.4571320148953</v>
      </c>
      <c r="AI45" s="6">
        <f t="shared" si="17"/>
        <v>690.78952600667617</v>
      </c>
      <c r="AJ45" s="6">
        <f t="shared" si="17"/>
        <v>863.45632248567563</v>
      </c>
    </row>
    <row r="46" spans="1:36" ht="15.75" customHeight="1" outlineLevel="1" x14ac:dyDescent="0.2">
      <c r="A46" s="4"/>
      <c r="B46" s="2" t="s">
        <v>32</v>
      </c>
      <c r="C46" s="2"/>
      <c r="D46" s="6">
        <f t="shared" si="17"/>
        <v>68.692214439228337</v>
      </c>
      <c r="E46" s="6">
        <f t="shared" si="17"/>
        <v>-447.26943247027748</v>
      </c>
      <c r="F46" s="6">
        <f t="shared" si="17"/>
        <v>-397.30310728942777</v>
      </c>
      <c r="G46" s="6">
        <f t="shared" si="17"/>
        <v>489.21008403361338</v>
      </c>
      <c r="H46" s="6">
        <f t="shared" si="17"/>
        <v>1486.2487562189053</v>
      </c>
      <c r="I46" s="6">
        <f t="shared" si="17"/>
        <v>-9.4973111322001387</v>
      </c>
      <c r="J46" s="6">
        <f t="shared" si="17"/>
        <v>-262.56239644797779</v>
      </c>
      <c r="K46" s="6">
        <f t="shared" si="17"/>
        <v>211.29022872577843</v>
      </c>
      <c r="L46" s="6">
        <f t="shared" si="17"/>
        <v>-323.67195036314888</v>
      </c>
      <c r="M46" s="6">
        <f t="shared" si="17"/>
        <v>235.81933437535417</v>
      </c>
      <c r="N46" s="6">
        <f t="shared" si="17"/>
        <v>-53.589669577723271</v>
      </c>
      <c r="O46" s="6">
        <f t="shared" si="17"/>
        <v>-120.80994748651619</v>
      </c>
      <c r="P46" s="6">
        <f t="shared" si="17"/>
        <v>114.92776740300951</v>
      </c>
      <c r="Q46" s="6">
        <f t="shared" si="17"/>
        <v>-10.958475138491849</v>
      </c>
      <c r="R46" s="6">
        <f t="shared" si="17"/>
        <v>-132.5844221756015</v>
      </c>
      <c r="S46" s="6">
        <f t="shared" si="17"/>
        <v>147.43081546627036</v>
      </c>
      <c r="T46" s="6">
        <f t="shared" si="17"/>
        <v>66.05247106874458</v>
      </c>
      <c r="U46" s="6">
        <f t="shared" si="17"/>
        <v>112.87245753707703</v>
      </c>
      <c r="V46" s="6">
        <f t="shared" si="17"/>
        <v>259.69527372663561</v>
      </c>
      <c r="W46" s="6">
        <f t="shared" si="17"/>
        <v>-126.97983023745383</v>
      </c>
      <c r="X46" s="6">
        <f t="shared" si="17"/>
        <v>-233.15843952121804</v>
      </c>
      <c r="Y46" s="6">
        <f t="shared" si="17"/>
        <v>66.542875684918272</v>
      </c>
      <c r="Z46" s="6">
        <f t="shared" si="17"/>
        <v>148.8207745980103</v>
      </c>
      <c r="AA46" s="6">
        <f t="shared" si="17"/>
        <v>98.099896560816433</v>
      </c>
      <c r="AB46" s="6">
        <f t="shared" si="17"/>
        <v>290.99629720999928</v>
      </c>
      <c r="AC46" s="6">
        <f t="shared" si="17"/>
        <v>82.038113481001346</v>
      </c>
      <c r="AD46" s="6">
        <f t="shared" si="17"/>
        <v>-135.94550708291263</v>
      </c>
      <c r="AE46" s="6">
        <f t="shared" si="17"/>
        <v>311.77239227416339</v>
      </c>
      <c r="AF46" s="6">
        <f t="shared" si="17"/>
        <v>230.75269775566994</v>
      </c>
      <c r="AG46" s="6">
        <f t="shared" si="17"/>
        <v>180.58261555873833</v>
      </c>
      <c r="AH46" s="6">
        <f t="shared" si="17"/>
        <v>608.33668345450496</v>
      </c>
      <c r="AI46" s="6">
        <f t="shared" si="17"/>
        <v>146.56383034835017</v>
      </c>
      <c r="AJ46" s="6">
        <f t="shared" si="17"/>
        <v>231.26708836293983</v>
      </c>
    </row>
    <row r="47" spans="1:36" ht="15.75" customHeight="1" outlineLevel="1" x14ac:dyDescent="0.2">
      <c r="A47" s="4"/>
      <c r="B47" s="2" t="s">
        <v>33</v>
      </c>
      <c r="C47" s="2"/>
      <c r="D47" s="6">
        <f t="shared" si="17"/>
        <v>845.59119967747392</v>
      </c>
      <c r="E47" s="6">
        <f t="shared" si="17"/>
        <v>-1827.0649117802859</v>
      </c>
      <c r="F47" s="6">
        <f t="shared" si="17"/>
        <v>-517.54912778111429</v>
      </c>
      <c r="G47" s="6">
        <f t="shared" si="17"/>
        <v>1806.0363259886108</v>
      </c>
      <c r="H47" s="6">
        <f t="shared" si="17"/>
        <v>5213.2565823086625</v>
      </c>
      <c r="I47" s="6">
        <f t="shared" si="17"/>
        <v>581.26017205301105</v>
      </c>
      <c r="J47" s="6">
        <f t="shared" si="17"/>
        <v>221.76485721636345</v>
      </c>
      <c r="K47" s="6">
        <f t="shared" si="17"/>
        <v>2050.4161254630271</v>
      </c>
      <c r="L47" s="6">
        <f t="shared" si="17"/>
        <v>300.53266049901868</v>
      </c>
      <c r="M47" s="6">
        <f t="shared" si="17"/>
        <v>2145.7898957498001</v>
      </c>
      <c r="N47" s="6">
        <f t="shared" si="17"/>
        <v>303.02985841097689</v>
      </c>
      <c r="O47" s="6">
        <f t="shared" si="17"/>
        <v>361.22608996918279</v>
      </c>
      <c r="P47" s="6">
        <f t="shared" si="17"/>
        <v>1703.1859120849585</v>
      </c>
      <c r="Q47" s="6">
        <f t="shared" si="17"/>
        <v>871.15514195698415</v>
      </c>
      <c r="R47" s="6">
        <f t="shared" si="17"/>
        <v>1787.1187900958867</v>
      </c>
      <c r="S47" s="6">
        <f t="shared" si="17"/>
        <v>1756.3350893299903</v>
      </c>
      <c r="T47" s="6">
        <f t="shared" si="17"/>
        <v>1775.1372788285516</v>
      </c>
      <c r="U47" s="6">
        <f t="shared" si="17"/>
        <v>1685.5947804429088</v>
      </c>
      <c r="V47" s="6">
        <f t="shared" si="17"/>
        <v>4047.4972541404059</v>
      </c>
      <c r="W47" s="6">
        <f t="shared" si="17"/>
        <v>240.33112206459919</v>
      </c>
      <c r="X47" s="6">
        <f t="shared" si="17"/>
        <v>-1765.8473990721541</v>
      </c>
      <c r="Y47" s="6">
        <f t="shared" si="17"/>
        <v>1668.1083967427621</v>
      </c>
      <c r="Z47" s="6">
        <f t="shared" si="17"/>
        <v>1556.4346243992186</v>
      </c>
      <c r="AA47" s="6">
        <f t="shared" si="17"/>
        <v>1046.0093294979015</v>
      </c>
      <c r="AB47" s="6">
        <f t="shared" si="17"/>
        <v>4687.8238643401055</v>
      </c>
      <c r="AC47" s="6">
        <f t="shared" si="17"/>
        <v>752.40573897915601</v>
      </c>
      <c r="AD47" s="6">
        <f t="shared" si="17"/>
        <v>-102.8323278277021</v>
      </c>
      <c r="AE47" s="6">
        <f t="shared" si="17"/>
        <v>3902.0218250431863</v>
      </c>
      <c r="AF47" s="6">
        <f t="shared" si="17"/>
        <v>3032.6548114516336</v>
      </c>
      <c r="AG47" s="6">
        <f t="shared" si="17"/>
        <v>2551.2766216380696</v>
      </c>
      <c r="AH47" s="6">
        <f t="shared" si="17"/>
        <v>6140.4852661835903</v>
      </c>
      <c r="AI47" s="6">
        <f t="shared" si="17"/>
        <v>2256.60599266387</v>
      </c>
      <c r="AJ47" s="6">
        <f>AJ24-AI24</f>
        <v>3744.472108647853</v>
      </c>
    </row>
    <row r="48" spans="1:36" ht="15.75" customHeight="1" outlineLevel="1" x14ac:dyDescent="0.2">
      <c r="A48" s="4"/>
      <c r="B48" s="2" t="s">
        <v>16</v>
      </c>
      <c r="C48" s="2"/>
      <c r="D48" s="9">
        <f t="shared" si="17"/>
        <v>-9.7560975609756184E-2</v>
      </c>
      <c r="E48" s="9">
        <f t="shared" si="17"/>
        <v>2.0540827147401917</v>
      </c>
      <c r="F48" s="9">
        <f t="shared" si="17"/>
        <v>-9.2114959469418167E-2</v>
      </c>
      <c r="G48" s="9">
        <f t="shared" si="17"/>
        <v>-0.49820959656242536</v>
      </c>
      <c r="H48" s="9">
        <f t="shared" si="17"/>
        <v>0.30804524114383192</v>
      </c>
      <c r="I48" s="9">
        <f t="shared" si="17"/>
        <v>-0.18488072211476414</v>
      </c>
      <c r="J48" s="9">
        <f t="shared" si="17"/>
        <v>0.56397163120567306</v>
      </c>
      <c r="K48" s="9">
        <f t="shared" si="17"/>
        <v>3.1515151515151274E-2</v>
      </c>
      <c r="L48" s="9">
        <f t="shared" si="17"/>
        <v>0.84578735330180521</v>
      </c>
      <c r="M48" s="9">
        <f t="shared" si="17"/>
        <v>0.2801749726605216</v>
      </c>
      <c r="N48" s="9">
        <f t="shared" si="17"/>
        <v>2.2198897927053096E-2</v>
      </c>
      <c r="O48" s="9">
        <f t="shared" si="17"/>
        <v>0.23305363967842574</v>
      </c>
      <c r="P48" s="9">
        <f t="shared" si="17"/>
        <v>0.46556058320764215</v>
      </c>
      <c r="Q48" s="9">
        <f t="shared" si="17"/>
        <v>0.71735566021280306</v>
      </c>
      <c r="R48" s="9">
        <f t="shared" si="17"/>
        <v>0.24495980210265955</v>
      </c>
      <c r="S48" s="9">
        <f t="shared" si="17"/>
        <v>-0.3306060606060619</v>
      </c>
      <c r="T48" s="9">
        <f t="shared" si="17"/>
        <v>1.091271929824563</v>
      </c>
      <c r="U48" s="9">
        <f t="shared" si="17"/>
        <v>0.68608874315125234</v>
      </c>
      <c r="V48" s="9">
        <f t="shared" si="17"/>
        <v>0.99669201192793544</v>
      </c>
      <c r="W48" s="9">
        <f t="shared" si="17"/>
        <v>-0.58055541714418801</v>
      </c>
      <c r="X48" s="9">
        <f t="shared" si="17"/>
        <v>0.69252004825775337</v>
      </c>
      <c r="Y48" s="9">
        <f t="shared" si="17"/>
        <v>0.88484624184106053</v>
      </c>
      <c r="Z48" s="9">
        <f t="shared" si="17"/>
        <v>0.70939285239803596</v>
      </c>
      <c r="AA48" s="9">
        <f t="shared" si="17"/>
        <v>0.94159544159543884</v>
      </c>
      <c r="AB48" s="9">
        <f t="shared" si="17"/>
        <v>0.92614486407590135</v>
      </c>
      <c r="AC48" s="9">
        <f t="shared" si="17"/>
        <v>0.82589622811117636</v>
      </c>
      <c r="AD48" s="9">
        <f t="shared" si="17"/>
        <v>1.2970035514785927</v>
      </c>
      <c r="AE48" s="9">
        <f t="shared" si="17"/>
        <v>0.53078199148011507</v>
      </c>
      <c r="AF48" s="9">
        <f t="shared" si="17"/>
        <v>0.19802135502447982</v>
      </c>
      <c r="AG48" s="9">
        <f t="shared" si="17"/>
        <v>0.42609212015282338</v>
      </c>
      <c r="AH48" s="9">
        <f t="shared" si="17"/>
        <v>0.33001346047258906</v>
      </c>
      <c r="AI48" s="9">
        <f t="shared" si="17"/>
        <v>1.3883612440191371</v>
      </c>
      <c r="AJ48" s="9">
        <f t="shared" si="17"/>
        <v>0.53078715365239404</v>
      </c>
    </row>
    <row r="49" spans="1:36" ht="15.75" customHeight="1" outlineLevel="1" x14ac:dyDescent="0.2">
      <c r="A49" s="4"/>
      <c r="B49" s="2" t="s">
        <v>17</v>
      </c>
      <c r="C49" s="2"/>
      <c r="D49" s="9">
        <f t="shared" si="17"/>
        <v>7.1387433047284343E-2</v>
      </c>
      <c r="E49" s="9">
        <f t="shared" si="17"/>
        <v>0.11065156269100695</v>
      </c>
      <c r="F49" s="9">
        <f t="shared" si="17"/>
        <v>0.27292280618444398</v>
      </c>
      <c r="G49" s="9">
        <f t="shared" si="17"/>
        <v>7.893137674146411E-2</v>
      </c>
      <c r="H49" s="9">
        <f t="shared" si="17"/>
        <v>0.16763740817693629</v>
      </c>
      <c r="I49" s="9">
        <f t="shared" si="17"/>
        <v>-0.12994394068562887</v>
      </c>
      <c r="J49" s="9">
        <f t="shared" si="17"/>
        <v>7.1020209816196722E-2</v>
      </c>
      <c r="K49" s="9">
        <f t="shared" si="17"/>
        <v>2.5657061304340534E-2</v>
      </c>
      <c r="L49" s="9">
        <f t="shared" si="17"/>
        <v>0.15769554247266626</v>
      </c>
      <c r="M49" s="9">
        <f t="shared" si="17"/>
        <v>-9.2711396239866239E-3</v>
      </c>
      <c r="N49" s="9">
        <f t="shared" si="17"/>
        <v>2.3098085246863853E-2</v>
      </c>
      <c r="O49" s="9">
        <f t="shared" si="17"/>
        <v>4.3003105948713483E-3</v>
      </c>
      <c r="P49" s="9">
        <f t="shared" si="17"/>
        <v>-4.7768766212105351E-2</v>
      </c>
      <c r="Q49" s="9">
        <f t="shared" si="17"/>
        <v>1.2263615803890016E-2</v>
      </c>
      <c r="R49" s="9">
        <f t="shared" si="17"/>
        <v>6.4610556815506204E-2</v>
      </c>
      <c r="S49" s="9">
        <f t="shared" si="17"/>
        <v>4.7624494925938787E-2</v>
      </c>
      <c r="T49" s="9">
        <f t="shared" si="17"/>
        <v>8.1627516778523646E-2</v>
      </c>
      <c r="U49" s="9">
        <f t="shared" si="17"/>
        <v>8.3866885050625228E-2</v>
      </c>
      <c r="V49" s="9">
        <f t="shared" si="17"/>
        <v>0.1283939478137528</v>
      </c>
      <c r="W49" s="9">
        <f t="shared" si="17"/>
        <v>0.10607521490978034</v>
      </c>
      <c r="X49" s="9">
        <f t="shared" si="17"/>
        <v>6.7648800710689905E-2</v>
      </c>
      <c r="Y49" s="9">
        <f t="shared" si="17"/>
        <v>7.6600809860722041E-2</v>
      </c>
      <c r="Z49" s="9">
        <f t="shared" si="17"/>
        <v>4.8957799377622901E-2</v>
      </c>
      <c r="AA49" s="9">
        <f t="shared" si="17"/>
        <v>4.094560135776959E-2</v>
      </c>
      <c r="AB49" s="9">
        <f t="shared" si="17"/>
        <v>0.10156325652795672</v>
      </c>
      <c r="AC49" s="9">
        <f t="shared" si="17"/>
        <v>5.1381120896549781E-3</v>
      </c>
      <c r="AD49" s="9">
        <f t="shared" si="17"/>
        <v>7.4944755300244914E-2</v>
      </c>
      <c r="AE49" s="9">
        <f t="shared" si="17"/>
        <v>6.4791226384457001E-2</v>
      </c>
      <c r="AF49" s="9">
        <f t="shared" si="17"/>
        <v>-5.3648631605498487E-2</v>
      </c>
      <c r="AG49" s="9">
        <f t="shared" si="17"/>
        <v>2.3456249239381499E-2</v>
      </c>
      <c r="AH49" s="9">
        <f t="shared" si="17"/>
        <v>-8.3902116664971604E-2</v>
      </c>
      <c r="AI49" s="9">
        <f t="shared" si="17"/>
        <v>-8.8865322009272774E-3</v>
      </c>
      <c r="AJ49" s="9">
        <f t="shared" si="17"/>
        <v>3.8973413326210515E-2</v>
      </c>
    </row>
    <row r="50" spans="1:36" ht="15.75" customHeight="1" outlineLevel="1" x14ac:dyDescent="0.2">
      <c r="A50" s="4"/>
      <c r="B50" s="2" t="s">
        <v>18</v>
      </c>
      <c r="C50" s="2"/>
      <c r="D50" s="9">
        <f t="shared" si="17"/>
        <v>0.19838161608017035</v>
      </c>
      <c r="E50" s="9">
        <f t="shared" si="17"/>
        <v>5.2992950572511965E-2</v>
      </c>
      <c r="F50" s="9">
        <f t="shared" si="17"/>
        <v>0.62696406374390712</v>
      </c>
      <c r="G50" s="9">
        <f t="shared" si="17"/>
        <v>-0.26886633206544985</v>
      </c>
      <c r="H50" s="9">
        <f t="shared" si="17"/>
        <v>-0.47760482305255625</v>
      </c>
      <c r="I50" s="9">
        <f t="shared" si="17"/>
        <v>0.15786165146778952</v>
      </c>
      <c r="J50" s="9">
        <f t="shared" si="17"/>
        <v>0.37847192445854638</v>
      </c>
      <c r="K50" s="9">
        <f t="shared" si="17"/>
        <v>0.26447218614197965</v>
      </c>
      <c r="L50" s="9">
        <f t="shared" si="17"/>
        <v>0.5472385758340339</v>
      </c>
      <c r="M50" s="9">
        <f t="shared" si="17"/>
        <v>0.21411832843268286</v>
      </c>
      <c r="N50" s="9">
        <f t="shared" si="17"/>
        <v>0.1646602107940236</v>
      </c>
      <c r="O50" s="9">
        <f t="shared" si="17"/>
        <v>0.30030147760495485</v>
      </c>
      <c r="P50" s="9">
        <f t="shared" si="17"/>
        <v>0.2608350385605398</v>
      </c>
      <c r="Q50" s="9">
        <f t="shared" si="17"/>
        <v>0.25282595337775504</v>
      </c>
      <c r="R50" s="9">
        <f t="shared" si="17"/>
        <v>0.74863017347603389</v>
      </c>
      <c r="S50" s="9">
        <f t="shared" si="17"/>
        <v>0.17017964189451273</v>
      </c>
      <c r="T50" s="9">
        <f t="shared" si="17"/>
        <v>0.33121737509321481</v>
      </c>
      <c r="U50" s="9">
        <f t="shared" si="17"/>
        <v>0.19679786248428144</v>
      </c>
      <c r="V50" s="9">
        <f t="shared" si="17"/>
        <v>0.45293561466196941</v>
      </c>
      <c r="W50" s="9">
        <f t="shared" si="17"/>
        <v>0.33273575919106335</v>
      </c>
      <c r="X50" s="9">
        <f t="shared" si="17"/>
        <v>9.139440002632071E-2</v>
      </c>
      <c r="Y50" s="9">
        <f t="shared" si="17"/>
        <v>0.27198193387620684</v>
      </c>
      <c r="Z50" s="9">
        <f t="shared" si="17"/>
        <v>3.7660308099527029E-2</v>
      </c>
      <c r="AA50" s="9">
        <f t="shared" si="17"/>
        <v>2.8185709309548557E-2</v>
      </c>
      <c r="AB50" s="9">
        <f t="shared" si="17"/>
        <v>0.4341369810570086</v>
      </c>
      <c r="AC50" s="9">
        <f t="shared" si="17"/>
        <v>-1.3906753815680517E-2</v>
      </c>
      <c r="AD50" s="9">
        <f t="shared" si="17"/>
        <v>0.28480552342800181</v>
      </c>
      <c r="AE50" s="9">
        <f t="shared" si="17"/>
        <v>0.15356998795240351</v>
      </c>
      <c r="AF50" s="9">
        <f t="shared" si="17"/>
        <v>0.1305360070626822</v>
      </c>
      <c r="AG50" s="9">
        <f t="shared" si="17"/>
        <v>0.12882317147377265</v>
      </c>
      <c r="AH50" s="9">
        <f t="shared" si="17"/>
        <v>-5.6078003680578803E-2</v>
      </c>
      <c r="AI50" s="9">
        <f t="shared" si="17"/>
        <v>0.12101767067552593</v>
      </c>
      <c r="AJ50" s="9">
        <f t="shared" si="17"/>
        <v>0.20929300815680918</v>
      </c>
    </row>
    <row r="51" spans="1:36" ht="15.75" customHeight="1" outlineLevel="1" x14ac:dyDescent="0.2">
      <c r="A51" s="4"/>
      <c r="B51" s="2" t="s">
        <v>19</v>
      </c>
      <c r="C51" s="2"/>
      <c r="D51" s="9">
        <f t="shared" si="17"/>
        <v>1.8078809403010432E-2</v>
      </c>
      <c r="E51" s="9">
        <f t="shared" si="17"/>
        <v>-0.10229397695151121</v>
      </c>
      <c r="F51" s="9">
        <f t="shared" si="17"/>
        <v>9.515142510462038E-3</v>
      </c>
      <c r="G51" s="9">
        <f t="shared" si="17"/>
        <v>-0.18972563250356078</v>
      </c>
      <c r="H51" s="9">
        <f t="shared" si="17"/>
        <v>-0.32619110068812307</v>
      </c>
      <c r="I51" s="9">
        <f t="shared" si="17"/>
        <v>0.1596824432521351</v>
      </c>
      <c r="J51" s="9">
        <f t="shared" si="17"/>
        <v>0.10011777266124611</v>
      </c>
      <c r="K51" s="9">
        <f t="shared" si="17"/>
        <v>8.6302573271663574E-2</v>
      </c>
      <c r="L51" s="9">
        <f t="shared" si="17"/>
        <v>8.4486693707324978E-2</v>
      </c>
      <c r="M51" s="9">
        <f t="shared" si="17"/>
        <v>8.9076510495485817E-2</v>
      </c>
      <c r="N51" s="9">
        <f t="shared" si="17"/>
        <v>4.2687978245746994E-2</v>
      </c>
      <c r="O51" s="9">
        <f t="shared" si="17"/>
        <v>0.10945971249963993</v>
      </c>
      <c r="P51" s="9">
        <f t="shared" si="17"/>
        <v>0.14376288740174381</v>
      </c>
      <c r="Q51" s="9">
        <f t="shared" si="17"/>
        <v>8.4712199217626072E-2</v>
      </c>
      <c r="R51" s="9">
        <f t="shared" si="17"/>
        <v>0.21610312648380159</v>
      </c>
      <c r="S51" s="9">
        <f t="shared" si="17"/>
        <v>1.2994358761741598E-2</v>
      </c>
      <c r="T51" s="9">
        <f t="shared" si="17"/>
        <v>3.5304576305640989E-2</v>
      </c>
      <c r="U51" s="9">
        <f t="shared" si="17"/>
        <v>-1.5346417772903465E-2</v>
      </c>
      <c r="V51" s="9">
        <f t="shared" si="17"/>
        <v>2.8291579989383475E-2</v>
      </c>
      <c r="W51" s="9">
        <f t="shared" ref="W51:AJ51" si="18">W28-V28</f>
        <v>8.3788032147626978E-3</v>
      </c>
      <c r="X51" s="9">
        <f t="shared" si="18"/>
        <v>-3.2716377897395787E-2</v>
      </c>
      <c r="Y51" s="9">
        <f t="shared" si="18"/>
        <v>1.6032882159180861E-2</v>
      </c>
      <c r="Z51" s="9">
        <f t="shared" si="18"/>
        <v>-3.1105521263474323E-2</v>
      </c>
      <c r="AA51" s="9">
        <f t="shared" si="18"/>
        <v>-2.6303935390242561E-2</v>
      </c>
      <c r="AB51" s="9">
        <f t="shared" si="18"/>
        <v>4.2504846851588063E-2</v>
      </c>
      <c r="AC51" s="9">
        <f t="shared" si="18"/>
        <v>-8.2478600994848605E-3</v>
      </c>
      <c r="AD51" s="9">
        <f t="shared" si="18"/>
        <v>1.9909314078159213E-2</v>
      </c>
      <c r="AE51" s="9">
        <f t="shared" si="18"/>
        <v>-9.1086746104434013E-3</v>
      </c>
      <c r="AF51" s="9">
        <f t="shared" si="18"/>
        <v>7.9950162107300216E-2</v>
      </c>
      <c r="AG51" s="9">
        <f t="shared" si="18"/>
        <v>1.665789088772307E-2</v>
      </c>
      <c r="AH51" s="9">
        <f t="shared" si="18"/>
        <v>5.5107346368947763E-2</v>
      </c>
      <c r="AI51" s="9">
        <f t="shared" si="18"/>
        <v>4.2385603051093845E-2</v>
      </c>
      <c r="AJ51" s="9">
        <f t="shared" si="18"/>
        <v>2.5491744943964445E-2</v>
      </c>
    </row>
    <row r="52" spans="1:36" ht="15.75" customHeight="1" outlineLevel="1" x14ac:dyDescent="0.2">
      <c r="A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36" ht="15.75" customHeight="1" outlineLevel="1" x14ac:dyDescent="0.2">
      <c r="A53" s="4" t="s">
        <v>22</v>
      </c>
      <c r="C53" s="5">
        <f t="shared" ref="C53:AJ53" si="19">C$5</f>
        <v>42185</v>
      </c>
      <c r="D53" s="5">
        <f t="shared" si="19"/>
        <v>42277</v>
      </c>
      <c r="E53" s="5">
        <f t="shared" si="19"/>
        <v>42369</v>
      </c>
      <c r="F53" s="5">
        <f t="shared" si="19"/>
        <v>42460</v>
      </c>
      <c r="G53" s="5">
        <f t="shared" si="19"/>
        <v>42551</v>
      </c>
      <c r="H53" s="5">
        <f t="shared" si="19"/>
        <v>42643</v>
      </c>
      <c r="I53" s="5">
        <f t="shared" si="19"/>
        <v>42735</v>
      </c>
      <c r="J53" s="5">
        <f t="shared" si="19"/>
        <v>42825</v>
      </c>
      <c r="K53" s="5">
        <f t="shared" si="19"/>
        <v>42916</v>
      </c>
      <c r="L53" s="5">
        <f t="shared" si="19"/>
        <v>43008</v>
      </c>
      <c r="M53" s="5">
        <f t="shared" si="19"/>
        <v>43100</v>
      </c>
      <c r="N53" s="5">
        <f t="shared" si="19"/>
        <v>43190</v>
      </c>
      <c r="O53" s="5">
        <f t="shared" si="19"/>
        <v>43281</v>
      </c>
      <c r="P53" s="5">
        <f t="shared" si="19"/>
        <v>43373</v>
      </c>
      <c r="Q53" s="5">
        <f t="shared" si="19"/>
        <v>43465</v>
      </c>
      <c r="R53" s="5">
        <f t="shared" si="19"/>
        <v>43555</v>
      </c>
      <c r="S53" s="5">
        <f t="shared" si="19"/>
        <v>43646</v>
      </c>
      <c r="T53" s="5">
        <f t="shared" si="19"/>
        <v>43738</v>
      </c>
      <c r="U53" s="5">
        <f t="shared" si="19"/>
        <v>43830</v>
      </c>
      <c r="V53" s="5">
        <f t="shared" si="19"/>
        <v>43921</v>
      </c>
      <c r="W53" s="5">
        <f t="shared" si="19"/>
        <v>44012</v>
      </c>
      <c r="X53" s="5">
        <f t="shared" si="19"/>
        <v>44104</v>
      </c>
      <c r="Y53" s="5">
        <f t="shared" si="19"/>
        <v>44185</v>
      </c>
      <c r="Z53" s="5">
        <f t="shared" si="19"/>
        <v>44286</v>
      </c>
      <c r="AA53" s="5">
        <f t="shared" si="19"/>
        <v>44377</v>
      </c>
      <c r="AB53" s="5">
        <f t="shared" si="19"/>
        <v>44469</v>
      </c>
      <c r="AC53" s="5">
        <f t="shared" si="19"/>
        <v>44561</v>
      </c>
      <c r="AD53" s="5">
        <f t="shared" si="19"/>
        <v>44651</v>
      </c>
      <c r="AE53" s="5">
        <f t="shared" si="19"/>
        <v>44742</v>
      </c>
      <c r="AF53" s="5">
        <f t="shared" si="19"/>
        <v>44834</v>
      </c>
      <c r="AG53" s="5">
        <f t="shared" si="19"/>
        <v>44926</v>
      </c>
      <c r="AH53" s="5">
        <f t="shared" si="19"/>
        <v>45016</v>
      </c>
      <c r="AI53" s="5">
        <f t="shared" si="19"/>
        <v>45107</v>
      </c>
      <c r="AJ53" s="5">
        <f t="shared" si="19"/>
        <v>45199</v>
      </c>
    </row>
    <row r="54" spans="1:36" ht="15.75" customHeight="1" outlineLevel="1" x14ac:dyDescent="0.2">
      <c r="A54" s="4"/>
      <c r="B54" s="2" t="s">
        <v>30</v>
      </c>
      <c r="C54" s="2"/>
      <c r="D54" s="10">
        <f t="shared" ref="D54:AJ61" si="20">IFERROR(D6/C6-1,"-")</f>
        <v>0.16374269005847952</v>
      </c>
      <c r="E54" s="10">
        <f t="shared" si="20"/>
        <v>0.11055276381909551</v>
      </c>
      <c r="F54" s="10">
        <f t="shared" si="20"/>
        <v>6.3348416289592757E-2</v>
      </c>
      <c r="G54" s="10">
        <f t="shared" si="20"/>
        <v>0.31063829787234032</v>
      </c>
      <c r="H54" s="10">
        <f t="shared" si="20"/>
        <v>1.5779220779220777</v>
      </c>
      <c r="I54" s="10">
        <f t="shared" si="20"/>
        <v>0.14483627204030225</v>
      </c>
      <c r="J54" s="10">
        <f t="shared" si="20"/>
        <v>0.10231023102310233</v>
      </c>
      <c r="K54" s="10">
        <f t="shared" si="20"/>
        <v>0.21756487025948101</v>
      </c>
      <c r="L54" s="10">
        <f t="shared" si="20"/>
        <v>7.7049180327868783E-2</v>
      </c>
      <c r="M54" s="10">
        <f t="shared" si="20"/>
        <v>0.21537290715372914</v>
      </c>
      <c r="N54" s="10">
        <f t="shared" si="20"/>
        <v>0.12085159674389478</v>
      </c>
      <c r="O54" s="10">
        <f t="shared" si="20"/>
        <v>0.1089385474860336</v>
      </c>
      <c r="P54" s="10">
        <f t="shared" si="20"/>
        <v>0.20151133501259455</v>
      </c>
      <c r="Q54" s="10">
        <f t="shared" si="20"/>
        <v>0.13878406708595392</v>
      </c>
      <c r="R54" s="10">
        <f t="shared" si="20"/>
        <v>0.14543446244477165</v>
      </c>
      <c r="S54" s="10">
        <f t="shared" si="20"/>
        <v>0.16007714561234332</v>
      </c>
      <c r="T54" s="10">
        <f t="shared" si="20"/>
        <v>0.12801330008312561</v>
      </c>
      <c r="U54" s="10">
        <f t="shared" si="20"/>
        <v>0.1179071481208549</v>
      </c>
      <c r="V54" s="10">
        <f t="shared" si="20"/>
        <v>0.19006811689738523</v>
      </c>
      <c r="W54" s="10">
        <f t="shared" si="20"/>
        <v>4.3389955686853776E-2</v>
      </c>
      <c r="X54" s="10">
        <f t="shared" si="20"/>
        <v>2.3358697575650345E-2</v>
      </c>
      <c r="Y54" s="10">
        <f t="shared" si="20"/>
        <v>8.0926854573750706E-2</v>
      </c>
      <c r="Z54" s="10">
        <f t="shared" si="20"/>
        <v>8.014717645176761E-2</v>
      </c>
      <c r="AA54" s="10">
        <f t="shared" si="20"/>
        <v>0.10885663507109</v>
      </c>
      <c r="AB54" s="10">
        <f t="shared" si="20"/>
        <v>0.14224656070522235</v>
      </c>
      <c r="AC54" s="10">
        <f t="shared" si="20"/>
        <v>7.0743685687558511E-2</v>
      </c>
      <c r="AD54" s="10">
        <f t="shared" si="20"/>
        <v>3.2652615485420977E-2</v>
      </c>
      <c r="AE54" s="10">
        <f t="shared" si="20"/>
        <v>0.13102791878172582</v>
      </c>
      <c r="AF54" s="10">
        <f t="shared" si="20"/>
        <v>8.5366993922393553E-2</v>
      </c>
      <c r="AG54" s="10">
        <f t="shared" si="20"/>
        <v>6.4610613370089665E-2</v>
      </c>
      <c r="AH54" s="10">
        <f t="shared" si="20"/>
        <v>0.14268190645735568</v>
      </c>
      <c r="AI54" s="10">
        <f t="shared" si="20"/>
        <v>5.4041412584695747E-2</v>
      </c>
      <c r="AJ54" s="10">
        <f t="shared" si="20"/>
        <v>6.247146340368781E-2</v>
      </c>
    </row>
    <row r="55" spans="1:36" ht="15.75" customHeight="1" outlineLevel="1" x14ac:dyDescent="0.2">
      <c r="A55" s="4"/>
      <c r="B55" s="2" t="s">
        <v>5</v>
      </c>
      <c r="C55" s="2"/>
      <c r="D55" s="10">
        <f t="shared" si="20"/>
        <v>0.12654320987654311</v>
      </c>
      <c r="E55" s="10">
        <f t="shared" si="20"/>
        <v>0.38082191780821928</v>
      </c>
      <c r="F55" s="10">
        <f t="shared" si="20"/>
        <v>0.27182539682539675</v>
      </c>
      <c r="G55" s="10">
        <f t="shared" si="20"/>
        <v>0.14820592823712953</v>
      </c>
      <c r="H55" s="10">
        <f t="shared" si="20"/>
        <v>0.91440217391304346</v>
      </c>
      <c r="I55" s="10">
        <f t="shared" si="20"/>
        <v>4.968062455642297E-2</v>
      </c>
      <c r="J55" s="10">
        <f t="shared" si="20"/>
        <v>0.12102772143340101</v>
      </c>
      <c r="K55" s="10">
        <f t="shared" si="20"/>
        <v>0.10313630880579017</v>
      </c>
      <c r="L55" s="10">
        <f t="shared" si="20"/>
        <v>0.12848551120831053</v>
      </c>
      <c r="M55" s="10">
        <f t="shared" si="20"/>
        <v>9.4476744186046568E-2</v>
      </c>
      <c r="N55" s="10">
        <f t="shared" si="20"/>
        <v>0.11553784860557759</v>
      </c>
      <c r="O55" s="10">
        <f t="shared" si="20"/>
        <v>9.3253968253968145E-2</v>
      </c>
      <c r="P55" s="10">
        <f t="shared" si="20"/>
        <v>9.8366606170599002E-2</v>
      </c>
      <c r="Q55" s="10">
        <f t="shared" si="20"/>
        <v>0.10508922670191678</v>
      </c>
      <c r="R55" s="10">
        <f t="shared" si="20"/>
        <v>9.6889952153110137E-2</v>
      </c>
      <c r="S55" s="10">
        <f t="shared" si="20"/>
        <v>0.10932388222464562</v>
      </c>
      <c r="T55" s="10">
        <f t="shared" si="20"/>
        <v>9.4863602850823403E-2</v>
      </c>
      <c r="U55" s="10">
        <f t="shared" si="20"/>
        <v>9.1582491582491654E-2</v>
      </c>
      <c r="V55" s="10">
        <f t="shared" si="20"/>
        <v>0.10528480361916515</v>
      </c>
      <c r="W55" s="10">
        <f t="shared" si="20"/>
        <v>7.2930232558139574E-2</v>
      </c>
      <c r="X55" s="10">
        <f t="shared" si="20"/>
        <v>9.8144615918154932E-2</v>
      </c>
      <c r="Y55" s="10">
        <f t="shared" si="20"/>
        <v>5.6529291015316563E-2</v>
      </c>
      <c r="Z55" s="10">
        <f t="shared" si="20"/>
        <v>5.1711253923180323E-2</v>
      </c>
      <c r="AA55" s="10">
        <f t="shared" si="20"/>
        <v>9.2653119226943303E-2</v>
      </c>
      <c r="AB55" s="10">
        <f t="shared" si="20"/>
        <v>5.1372089998699355E-2</v>
      </c>
      <c r="AC55" s="10">
        <f t="shared" si="20"/>
        <v>5.4304799604156351E-2</v>
      </c>
      <c r="AD55" s="10">
        <f t="shared" si="20"/>
        <v>5.7374164026751107E-2</v>
      </c>
      <c r="AE55" s="10">
        <f t="shared" si="20"/>
        <v>5.914336440301815E-2</v>
      </c>
      <c r="AF55" s="10">
        <f t="shared" si="20"/>
        <v>6.390780513357841E-3</v>
      </c>
      <c r="AG55" s="10">
        <f t="shared" si="20"/>
        <v>2.1132625442431774E-2</v>
      </c>
      <c r="AH55" s="10">
        <f t="shared" si="20"/>
        <v>2.2428382098074184E-3</v>
      </c>
      <c r="AI55" s="10">
        <f t="shared" si="20"/>
        <v>1.3426914861153438E-2</v>
      </c>
      <c r="AJ55" s="10">
        <f t="shared" si="20"/>
        <v>1.3650506875439117E-2</v>
      </c>
    </row>
    <row r="56" spans="1:36" ht="15.75" customHeight="1" outlineLevel="1" x14ac:dyDescent="0.2">
      <c r="A56" s="4"/>
      <c r="B56" s="2" t="s">
        <v>29</v>
      </c>
      <c r="C56" s="2"/>
      <c r="D56" s="10" t="str">
        <f t="shared" si="20"/>
        <v>-</v>
      </c>
      <c r="E56" s="10" t="str">
        <f t="shared" si="20"/>
        <v>-</v>
      </c>
      <c r="F56" s="10" t="str">
        <f t="shared" si="20"/>
        <v>-</v>
      </c>
      <c r="G56" s="10" t="str">
        <f t="shared" si="20"/>
        <v>-</v>
      </c>
      <c r="H56" s="10" t="str">
        <f t="shared" si="20"/>
        <v>-</v>
      </c>
      <c r="I56" s="10" t="str">
        <f t="shared" si="20"/>
        <v>-</v>
      </c>
      <c r="J56" s="10" t="str">
        <f t="shared" si="20"/>
        <v>-</v>
      </c>
      <c r="K56" s="10" t="str">
        <f t="shared" si="20"/>
        <v>-</v>
      </c>
      <c r="L56" s="10" t="str">
        <f t="shared" si="20"/>
        <v>-</v>
      </c>
      <c r="M56" s="10" t="str">
        <f t="shared" si="20"/>
        <v>-</v>
      </c>
      <c r="N56" s="10" t="str">
        <f t="shared" si="20"/>
        <v>-</v>
      </c>
      <c r="O56" s="10" t="str">
        <f t="shared" si="20"/>
        <v>-</v>
      </c>
      <c r="P56" s="10" t="str">
        <f t="shared" si="20"/>
        <v>-</v>
      </c>
      <c r="Q56" s="10" t="str">
        <f t="shared" si="20"/>
        <v>-</v>
      </c>
      <c r="R56" s="10" t="str">
        <f t="shared" si="20"/>
        <v>-</v>
      </c>
      <c r="S56" s="10" t="str">
        <f t="shared" si="20"/>
        <v>-</v>
      </c>
      <c r="T56" s="10">
        <f t="shared" si="20"/>
        <v>9.6535308119545027E-2</v>
      </c>
      <c r="U56" s="10">
        <f t="shared" si="20"/>
        <v>7.8147612156295176E-2</v>
      </c>
      <c r="V56" s="10">
        <f t="shared" si="20"/>
        <v>8.9709172259507808E-2</v>
      </c>
      <c r="W56" s="10">
        <f t="shared" si="20"/>
        <v>6.1383699445699103E-2</v>
      </c>
      <c r="X56" s="10">
        <f t="shared" si="20"/>
        <v>9.1489361702127736E-2</v>
      </c>
      <c r="Y56" s="10">
        <f t="shared" si="20"/>
        <v>5.4403685982633343E-2</v>
      </c>
      <c r="Z56" s="10">
        <f t="shared" si="20"/>
        <v>5.277310924369738E-2</v>
      </c>
      <c r="AA56" s="10">
        <f t="shared" si="20"/>
        <v>9.6264367816091934E-2</v>
      </c>
      <c r="AB56" s="10">
        <f t="shared" si="20"/>
        <v>4.6890927624872569E-2</v>
      </c>
      <c r="AC56" s="10">
        <f t="shared" si="20"/>
        <v>5.091111420225336E-2</v>
      </c>
      <c r="AD56" s="10">
        <f t="shared" si="20"/>
        <v>5.9960291197882265E-2</v>
      </c>
      <c r="AE56" s="10">
        <f t="shared" si="20"/>
        <v>5.8066933066933002E-2</v>
      </c>
      <c r="AF56" s="10">
        <f t="shared" si="20"/>
        <v>1.1802195208308719E-2</v>
      </c>
      <c r="AG56" s="10">
        <f t="shared" si="20"/>
        <v>3.8376297678758942E-2</v>
      </c>
      <c r="AH56" s="10">
        <f t="shared" si="20"/>
        <v>1.3817119748371187E-2</v>
      </c>
      <c r="AI56" s="10">
        <f t="shared" si="20"/>
        <v>1.6288088642659293E-2</v>
      </c>
      <c r="AJ56" s="10">
        <f t="shared" si="20"/>
        <v>1.4718709114696971E-2</v>
      </c>
    </row>
    <row r="57" spans="1:36" ht="15.75" customHeight="1" outlineLevel="1" x14ac:dyDescent="0.2">
      <c r="A57" s="4"/>
      <c r="B57" s="2" t="s">
        <v>6</v>
      </c>
      <c r="C57" s="2"/>
      <c r="D57" s="10" t="str">
        <f t="shared" si="20"/>
        <v>-</v>
      </c>
      <c r="E57" s="10" t="str">
        <f t="shared" si="20"/>
        <v>-</v>
      </c>
      <c r="F57" s="10" t="str">
        <f t="shared" si="20"/>
        <v>-</v>
      </c>
      <c r="G57" s="10" t="str">
        <f t="shared" si="20"/>
        <v>-</v>
      </c>
      <c r="H57" s="10" t="str">
        <f t="shared" si="20"/>
        <v>-</v>
      </c>
      <c r="I57" s="10" t="str">
        <f t="shared" si="20"/>
        <v>-</v>
      </c>
      <c r="J57" s="10" t="str">
        <f t="shared" si="20"/>
        <v>-</v>
      </c>
      <c r="K57" s="10" t="str">
        <f t="shared" si="20"/>
        <v>-</v>
      </c>
      <c r="L57" s="10" t="str">
        <f t="shared" si="20"/>
        <v>-</v>
      </c>
      <c r="M57" s="10" t="str">
        <f t="shared" si="20"/>
        <v>-</v>
      </c>
      <c r="N57" s="10" t="str">
        <f t="shared" si="20"/>
        <v>-</v>
      </c>
      <c r="O57" s="10">
        <f t="shared" si="20"/>
        <v>1.75</v>
      </c>
      <c r="P57" s="10">
        <f t="shared" si="20"/>
        <v>0.56818181818181812</v>
      </c>
      <c r="Q57" s="10">
        <f t="shared" si="20"/>
        <v>0.43478260869565211</v>
      </c>
      <c r="R57" s="10">
        <f t="shared" si="20"/>
        <v>0.32323232323232332</v>
      </c>
      <c r="S57" s="10">
        <f t="shared" si="20"/>
        <v>0.33587786259541974</v>
      </c>
      <c r="T57" s="10">
        <f t="shared" si="20"/>
        <v>0.13142857142857145</v>
      </c>
      <c r="U57" s="10">
        <f t="shared" si="20"/>
        <v>0.1515151515151516</v>
      </c>
      <c r="V57" s="10">
        <f t="shared" si="20"/>
        <v>0.17543859649122817</v>
      </c>
      <c r="W57" s="10">
        <f t="shared" si="20"/>
        <v>0.14552238805970141</v>
      </c>
      <c r="X57" s="10">
        <f t="shared" si="20"/>
        <v>0.11726384364820852</v>
      </c>
      <c r="Y57" s="10">
        <f t="shared" si="20"/>
        <v>0.1137026239067056</v>
      </c>
      <c r="Z57" s="10">
        <f t="shared" si="20"/>
        <v>0.10471204188481686</v>
      </c>
      <c r="AA57" s="10">
        <f t="shared" si="20"/>
        <v>0.18957345971563977</v>
      </c>
      <c r="AB57" s="10">
        <f t="shared" si="20"/>
        <v>8.1673306772908294E-2</v>
      </c>
      <c r="AC57" s="10">
        <f t="shared" si="20"/>
        <v>0.11049723756906071</v>
      </c>
      <c r="AD57" s="10">
        <f t="shared" si="20"/>
        <v>0.11111111111111116</v>
      </c>
      <c r="AE57" s="10">
        <f t="shared" si="20"/>
        <v>9.1044776119403092E-2</v>
      </c>
      <c r="AF57" s="10">
        <f t="shared" si="20"/>
        <v>5.6087551299589533E-2</v>
      </c>
      <c r="AG57" s="10">
        <f t="shared" si="20"/>
        <v>-5.1813471502590858E-3</v>
      </c>
      <c r="AH57" s="10">
        <f t="shared" si="20"/>
        <v>4.4270833333333259E-2</v>
      </c>
      <c r="AI57" s="10">
        <f t="shared" si="20"/>
        <v>5.7356608478803084E-2</v>
      </c>
      <c r="AJ57" s="10">
        <f t="shared" si="20"/>
        <v>2.1226415094339535E-2</v>
      </c>
    </row>
    <row r="58" spans="1:36" ht="15.75" customHeight="1" outlineLevel="1" x14ac:dyDescent="0.2">
      <c r="A58" s="4"/>
      <c r="B58" s="2" t="s">
        <v>28</v>
      </c>
      <c r="C58" s="2"/>
      <c r="D58" s="10" t="str">
        <f t="shared" si="20"/>
        <v>-</v>
      </c>
      <c r="E58" s="10" t="str">
        <f t="shared" si="20"/>
        <v>-</v>
      </c>
      <c r="F58" s="10" t="str">
        <f t="shared" si="20"/>
        <v>-</v>
      </c>
      <c r="G58" s="10" t="str">
        <f t="shared" si="20"/>
        <v>-</v>
      </c>
      <c r="H58" s="10" t="str">
        <f t="shared" si="20"/>
        <v>-</v>
      </c>
      <c r="I58" s="10" t="str">
        <f t="shared" si="20"/>
        <v>-</v>
      </c>
      <c r="J58" s="10" t="str">
        <f t="shared" si="20"/>
        <v>-</v>
      </c>
      <c r="K58" s="10" t="str">
        <f t="shared" si="20"/>
        <v>-</v>
      </c>
      <c r="L58" s="10" t="str">
        <f t="shared" si="20"/>
        <v>-</v>
      </c>
      <c r="M58" s="10" t="str">
        <f t="shared" si="20"/>
        <v>-</v>
      </c>
      <c r="N58" s="10" t="str">
        <f t="shared" si="20"/>
        <v>-</v>
      </c>
      <c r="O58" s="10" t="str">
        <f t="shared" si="20"/>
        <v>-</v>
      </c>
      <c r="P58" s="10" t="str">
        <f t="shared" si="20"/>
        <v>-</v>
      </c>
      <c r="Q58" s="10" t="str">
        <f t="shared" si="20"/>
        <v>-</v>
      </c>
      <c r="R58" s="10" t="str">
        <f t="shared" si="20"/>
        <v>-</v>
      </c>
      <c r="S58" s="10" t="str">
        <f t="shared" si="20"/>
        <v>-</v>
      </c>
      <c r="T58" s="10" t="str">
        <f t="shared" si="20"/>
        <v>-</v>
      </c>
      <c r="U58" s="10" t="str">
        <f t="shared" si="20"/>
        <v>-</v>
      </c>
      <c r="V58" s="10" t="str">
        <f t="shared" si="20"/>
        <v>-</v>
      </c>
      <c r="W58" s="10" t="str">
        <f t="shared" si="20"/>
        <v>-</v>
      </c>
      <c r="X58" s="10" t="str">
        <f t="shared" si="20"/>
        <v>-</v>
      </c>
      <c r="Y58" s="10" t="str">
        <f t="shared" si="20"/>
        <v>-</v>
      </c>
      <c r="Z58" s="10" t="str">
        <f t="shared" si="20"/>
        <v>-</v>
      </c>
      <c r="AA58" s="10" t="str">
        <f t="shared" si="20"/>
        <v>-</v>
      </c>
      <c r="AB58" s="10">
        <f t="shared" si="20"/>
        <v>0.33333333333333326</v>
      </c>
      <c r="AC58" s="10">
        <f t="shared" si="20"/>
        <v>0.4285714285714286</v>
      </c>
      <c r="AD58" s="10">
        <f t="shared" si="20"/>
        <v>0.47500000000000009</v>
      </c>
      <c r="AE58" s="10">
        <f t="shared" si="20"/>
        <v>0.23728813559322037</v>
      </c>
      <c r="AF58" s="10">
        <f t="shared" si="20"/>
        <v>0.30136986301369872</v>
      </c>
      <c r="AG58" s="10">
        <f t="shared" si="20"/>
        <v>-1.0526315789473717E-2</v>
      </c>
      <c r="AH58" s="10">
        <f t="shared" si="20"/>
        <v>0.26595744680851063</v>
      </c>
      <c r="AI58" s="10">
        <f t="shared" si="20"/>
        <v>0.33613445378151252</v>
      </c>
      <c r="AJ58" s="10">
        <f t="shared" si="20"/>
        <v>-6.2893081761006275E-3</v>
      </c>
    </row>
    <row r="59" spans="1:36" ht="15.75" customHeight="1" outlineLevel="1" x14ac:dyDescent="0.2">
      <c r="A59" s="4"/>
      <c r="B59" s="2" t="s">
        <v>7</v>
      </c>
      <c r="C59" s="2"/>
      <c r="D59" s="10">
        <f t="shared" si="20"/>
        <v>0.13538873994638068</v>
      </c>
      <c r="E59" s="10">
        <f t="shared" si="20"/>
        <v>0.31995277449822912</v>
      </c>
      <c r="F59" s="10">
        <f t="shared" si="20"/>
        <v>0.27728085867620744</v>
      </c>
      <c r="G59" s="10">
        <f t="shared" si="20"/>
        <v>5.0420168067226934E-2</v>
      </c>
      <c r="H59" s="10">
        <f t="shared" si="20"/>
        <v>0.6080000000000001</v>
      </c>
      <c r="I59" s="10">
        <f t="shared" si="20"/>
        <v>0.14759535655058054</v>
      </c>
      <c r="J59" s="10">
        <f t="shared" si="20"/>
        <v>0.18099710982658967</v>
      </c>
      <c r="K59" s="10">
        <f t="shared" si="20"/>
        <v>0.15142245334964821</v>
      </c>
      <c r="L59" s="10">
        <f t="shared" si="20"/>
        <v>0.17481402763018061</v>
      </c>
      <c r="M59" s="10">
        <f t="shared" si="20"/>
        <v>0.13998190863862514</v>
      </c>
      <c r="N59" s="10">
        <f t="shared" si="20"/>
        <v>0.1368776036500694</v>
      </c>
      <c r="O59" s="10">
        <f t="shared" si="20"/>
        <v>0.14587332053742808</v>
      </c>
      <c r="P59" s="10">
        <f t="shared" si="20"/>
        <v>0.16461093345515465</v>
      </c>
      <c r="Q59" s="10">
        <f t="shared" si="20"/>
        <v>0.14212866108786604</v>
      </c>
      <c r="R59" s="10">
        <f t="shared" si="20"/>
        <v>0.18763594733829425</v>
      </c>
      <c r="S59" s="10">
        <f t="shared" si="20"/>
        <v>0.11442066705224607</v>
      </c>
      <c r="T59" s="10">
        <f t="shared" si="20"/>
        <v>0.10846812559467178</v>
      </c>
      <c r="U59" s="10">
        <f t="shared" si="20"/>
        <v>8.5758876316816224E-2</v>
      </c>
      <c r="V59" s="10">
        <f t="shared" si="20"/>
        <v>0.11621388529538601</v>
      </c>
      <c r="W59" s="10">
        <f t="shared" si="20"/>
        <v>7.6041465456184509E-2</v>
      </c>
      <c r="X59" s="10">
        <f t="shared" si="20"/>
        <v>8.5746768788894201E-2</v>
      </c>
      <c r="Y59" s="10">
        <f t="shared" si="20"/>
        <v>6.2441443923946016E-2</v>
      </c>
      <c r="Z59" s="10">
        <f t="shared" si="20"/>
        <v>4.0356883494138351E-2</v>
      </c>
      <c r="AA59" s="10">
        <f t="shared" si="20"/>
        <v>8.256880733944949E-2</v>
      </c>
      <c r="AB59" s="10">
        <f t="shared" si="20"/>
        <v>6.7197862932940389E-2</v>
      </c>
      <c r="AC59" s="10">
        <f t="shared" si="20"/>
        <v>5.1270985283328407E-2</v>
      </c>
      <c r="AD59" s="10">
        <f t="shared" si="20"/>
        <v>6.4739931852703325E-2</v>
      </c>
      <c r="AE59" s="10">
        <f t="shared" si="20"/>
        <v>5.5791178285009346E-2</v>
      </c>
      <c r="AF59" s="10">
        <f t="shared" si="20"/>
        <v>3.4437424679545803E-2</v>
      </c>
      <c r="AG59" s="10">
        <f t="shared" si="20"/>
        <v>2.6901080279601697E-2</v>
      </c>
      <c r="AH59" s="10">
        <f t="shared" si="20"/>
        <v>2.0867711771177078E-2</v>
      </c>
      <c r="AI59" s="10">
        <f t="shared" si="20"/>
        <v>2.7647752146826132E-2</v>
      </c>
      <c r="AJ59" s="10">
        <f t="shared" si="20"/>
        <v>2.2086774151264921E-2</v>
      </c>
    </row>
    <row r="60" spans="1:36" ht="15.75" customHeight="1" outlineLevel="1" x14ac:dyDescent="0.2">
      <c r="A60" s="4"/>
      <c r="B60" s="2" t="s">
        <v>8</v>
      </c>
      <c r="C60" s="2"/>
      <c r="D60" s="10">
        <f t="shared" si="20"/>
        <v>0.13888888888888884</v>
      </c>
      <c r="E60" s="10">
        <f t="shared" si="20"/>
        <v>0.12195121951219523</v>
      </c>
      <c r="F60" s="10">
        <f t="shared" si="20"/>
        <v>0.28260869565217384</v>
      </c>
      <c r="G60" s="10">
        <f t="shared" si="20"/>
        <v>0.20338983050847448</v>
      </c>
      <c r="H60" s="10">
        <f t="shared" si="20"/>
        <v>0.85915492957746475</v>
      </c>
      <c r="I60" s="10">
        <f t="shared" si="20"/>
        <v>6.8181818181818121E-2</v>
      </c>
      <c r="J60" s="10">
        <f t="shared" si="20"/>
        <v>6.3829787234042534E-2</v>
      </c>
      <c r="K60" s="10">
        <f t="shared" si="20"/>
        <v>0.10000000000000009</v>
      </c>
      <c r="L60" s="10">
        <f t="shared" si="20"/>
        <v>4.8484848484848575E-2</v>
      </c>
      <c r="M60" s="10">
        <f t="shared" si="20"/>
        <v>6.9364161849710948E-2</v>
      </c>
      <c r="N60" s="10">
        <f t="shared" si="20"/>
        <v>0.11351351351351346</v>
      </c>
      <c r="O60" s="10">
        <f t="shared" si="20"/>
        <v>7.2815533980582492E-2</v>
      </c>
      <c r="P60" s="10">
        <f t="shared" si="20"/>
        <v>5.8823529411764719E-2</v>
      </c>
      <c r="Q60" s="10">
        <f t="shared" si="20"/>
        <v>4.7008547008547064E-2</v>
      </c>
      <c r="R60" s="10">
        <f t="shared" si="20"/>
        <v>7.7551020408163307E-2</v>
      </c>
      <c r="S60" s="10">
        <f t="shared" si="20"/>
        <v>0.13636363636363646</v>
      </c>
      <c r="T60" s="10">
        <f t="shared" si="20"/>
        <v>1.3333333333333419E-2</v>
      </c>
      <c r="U60" s="10">
        <f t="shared" si="20"/>
        <v>4.2763157894736947E-2</v>
      </c>
      <c r="V60" s="10">
        <f t="shared" si="20"/>
        <v>3.7854889589905349E-2</v>
      </c>
      <c r="W60" s="10">
        <f t="shared" si="20"/>
        <v>0.11246200607902734</v>
      </c>
      <c r="X60" s="10">
        <f t="shared" si="20"/>
        <v>5.1912568306010876E-2</v>
      </c>
      <c r="Y60" s="10">
        <f t="shared" si="20"/>
        <v>2.5974025974024872E-3</v>
      </c>
      <c r="Z60" s="10">
        <f t="shared" si="20"/>
        <v>1.0362694300518172E-2</v>
      </c>
      <c r="AA60" s="10">
        <f t="shared" si="20"/>
        <v>3.8461538461538547E-2</v>
      </c>
      <c r="AB60" s="10">
        <f t="shared" si="20"/>
        <v>2.4691358024691024E-3</v>
      </c>
      <c r="AC60" s="10">
        <f t="shared" si="20"/>
        <v>1.2315270935960632E-2</v>
      </c>
      <c r="AD60" s="10">
        <f t="shared" si="20"/>
        <v>-4.8661800486617945E-3</v>
      </c>
      <c r="AE60" s="10">
        <f t="shared" si="20"/>
        <v>3.4229828850855792E-2</v>
      </c>
      <c r="AF60" s="10">
        <f t="shared" si="20"/>
        <v>-2.3640661938534313E-3</v>
      </c>
      <c r="AG60" s="10">
        <f t="shared" si="20"/>
        <v>2.3696682464455776E-3</v>
      </c>
      <c r="AH60" s="10">
        <f t="shared" si="20"/>
        <v>-1.1820330969267157E-2</v>
      </c>
      <c r="AI60" s="10">
        <f t="shared" si="20"/>
        <v>-4.3062200956937802E-2</v>
      </c>
      <c r="AJ60" s="10">
        <f t="shared" si="20"/>
        <v>-7.4999999999999512E-3</v>
      </c>
    </row>
    <row r="61" spans="1:36" ht="15.75" customHeight="1" outlineLevel="1" x14ac:dyDescent="0.2">
      <c r="A61" s="4"/>
      <c r="B61" s="2" t="s">
        <v>9</v>
      </c>
      <c r="C61" s="2"/>
      <c r="D61" s="10" t="str">
        <f t="shared" si="20"/>
        <v>-</v>
      </c>
      <c r="E61" s="10" t="str">
        <f t="shared" si="20"/>
        <v>-</v>
      </c>
      <c r="F61" s="10" t="str">
        <f t="shared" si="20"/>
        <v>-</v>
      </c>
      <c r="G61" s="10" t="str">
        <f t="shared" si="20"/>
        <v>-</v>
      </c>
      <c r="H61" s="10" t="str">
        <f t="shared" si="20"/>
        <v>-</v>
      </c>
      <c r="I61" s="10" t="str">
        <f t="shared" si="20"/>
        <v>-</v>
      </c>
      <c r="J61" s="10" t="str">
        <f t="shared" si="20"/>
        <v>-</v>
      </c>
      <c r="K61" s="10" t="str">
        <f t="shared" si="20"/>
        <v>-</v>
      </c>
      <c r="L61" s="10" t="str">
        <f t="shared" si="20"/>
        <v>-</v>
      </c>
      <c r="M61" s="10" t="str">
        <f t="shared" si="20"/>
        <v>-</v>
      </c>
      <c r="N61" s="10" t="str">
        <f t="shared" si="20"/>
        <v>-</v>
      </c>
      <c r="O61" s="10" t="str">
        <f t="shared" si="20"/>
        <v>-</v>
      </c>
      <c r="P61" s="10" t="str">
        <f t="shared" si="20"/>
        <v>-</v>
      </c>
      <c r="Q61" s="10" t="str">
        <f t="shared" si="20"/>
        <v>-</v>
      </c>
      <c r="R61" s="10">
        <f t="shared" si="20"/>
        <v>0.20466321243523322</v>
      </c>
      <c r="S61" s="10">
        <f t="shared" si="20"/>
        <v>0.13548387096774195</v>
      </c>
      <c r="T61" s="10">
        <f t="shared" si="20"/>
        <v>1.325757575757569E-2</v>
      </c>
      <c r="U61" s="10">
        <f t="shared" ref="U61:AJ61" si="21">IFERROR(U13/T13-1,"-")</f>
        <v>3.1775700934579376E-2</v>
      </c>
      <c r="V61" s="10">
        <f t="shared" si="21"/>
        <v>8.8768115942029047E-2</v>
      </c>
      <c r="W61" s="10">
        <f t="shared" si="21"/>
        <v>0.11314475873544083</v>
      </c>
      <c r="X61" s="10">
        <f t="shared" si="21"/>
        <v>4.9327354260089606E-2</v>
      </c>
      <c r="Y61" s="10">
        <f t="shared" si="21"/>
        <v>1.9943019943019946E-2</v>
      </c>
      <c r="Z61" s="10">
        <f t="shared" si="21"/>
        <v>3.4916201117318524E-2</v>
      </c>
      <c r="AA61" s="10">
        <f t="shared" si="21"/>
        <v>2.6990553306342813E-2</v>
      </c>
      <c r="AB61" s="10">
        <f t="shared" si="21"/>
        <v>2.6281208935610145E-3</v>
      </c>
      <c r="AC61" s="10">
        <f t="shared" si="21"/>
        <v>6.5530799475752577E-3</v>
      </c>
      <c r="AD61" s="10">
        <f t="shared" si="21"/>
        <v>3.90625E-3</v>
      </c>
      <c r="AE61" s="10">
        <f t="shared" si="21"/>
        <v>2.075226977950706E-2</v>
      </c>
      <c r="AF61" s="10">
        <f t="shared" si="21"/>
        <v>1.0165184243964509E-2</v>
      </c>
      <c r="AG61" s="10">
        <f t="shared" si="21"/>
        <v>8.8050314465408785E-3</v>
      </c>
      <c r="AH61" s="10">
        <f t="shared" si="21"/>
        <v>-4.9875311720698479E-3</v>
      </c>
      <c r="AI61" s="10">
        <f t="shared" si="21"/>
        <v>1.7543859649122862E-2</v>
      </c>
      <c r="AJ61" s="10">
        <f t="shared" si="21"/>
        <v>5.4187192118226646E-2</v>
      </c>
    </row>
    <row r="62" spans="1:36" ht="15.75" customHeight="1" outlineLevel="1" x14ac:dyDescent="0.2">
      <c r="A62" s="4"/>
      <c r="B62" s="2" t="s">
        <v>11</v>
      </c>
      <c r="C62" s="2"/>
      <c r="D62" s="10" t="str">
        <f t="shared" ref="D62:AJ63" si="22">IFERROR(D15/C15-1,"-")</f>
        <v>-</v>
      </c>
      <c r="E62" s="10" t="str">
        <f t="shared" si="22"/>
        <v>-</v>
      </c>
      <c r="F62" s="10" t="str">
        <f t="shared" si="22"/>
        <v>-</v>
      </c>
      <c r="G62" s="10" t="str">
        <f t="shared" si="22"/>
        <v>-</v>
      </c>
      <c r="H62" s="10" t="str">
        <f t="shared" si="22"/>
        <v>-</v>
      </c>
      <c r="I62" s="10" t="str">
        <f t="shared" si="22"/>
        <v>-</v>
      </c>
      <c r="J62" s="10" t="str">
        <f t="shared" si="22"/>
        <v>-</v>
      </c>
      <c r="K62" s="10" t="str">
        <f t="shared" si="22"/>
        <v>-</v>
      </c>
      <c r="L62" s="10">
        <f t="shared" si="22"/>
        <v>8.0645161290322509E-2</v>
      </c>
      <c r="M62" s="10">
        <f t="shared" si="22"/>
        <v>0.52238805970149249</v>
      </c>
      <c r="N62" s="10">
        <f t="shared" si="22"/>
        <v>3.9215686274509887E-2</v>
      </c>
      <c r="O62" s="10">
        <f t="shared" si="22"/>
        <v>1.8867924528301883E-2</v>
      </c>
      <c r="P62" s="10">
        <f t="shared" si="22"/>
        <v>9.2592592592593004E-3</v>
      </c>
      <c r="Q62" s="10">
        <f t="shared" si="22"/>
        <v>5.504587155963292E-2</v>
      </c>
      <c r="R62" s="10">
        <f t="shared" si="22"/>
        <v>6.0869565217391397E-2</v>
      </c>
      <c r="S62" s="10">
        <f t="shared" si="22"/>
        <v>8.1967213114754189E-2</v>
      </c>
      <c r="T62" s="10">
        <f t="shared" si="22"/>
        <v>6.8181818181818121E-2</v>
      </c>
      <c r="U62" s="10">
        <f t="shared" si="22"/>
        <v>0.1063829787234043</v>
      </c>
      <c r="V62" s="10">
        <f t="shared" si="22"/>
        <v>9.6153846153846256E-2</v>
      </c>
      <c r="W62" s="10">
        <f t="shared" si="22"/>
        <v>0.1520467836257311</v>
      </c>
      <c r="X62" s="10">
        <f t="shared" si="22"/>
        <v>9.137055837563457E-2</v>
      </c>
      <c r="Y62" s="10">
        <f t="shared" si="22"/>
        <v>2.3255813953488413E-2</v>
      </c>
      <c r="Z62" s="10">
        <f t="shared" si="22"/>
        <v>3.1818181818181746E-2</v>
      </c>
      <c r="AA62" s="10">
        <f t="shared" si="22"/>
        <v>2.6431718061673992E-2</v>
      </c>
      <c r="AB62" s="10">
        <f t="shared" si="22"/>
        <v>1.2875536480686733E-2</v>
      </c>
      <c r="AC62" s="10">
        <f t="shared" si="22"/>
        <v>1.6949152542372836E-2</v>
      </c>
      <c r="AD62" s="10">
        <f t="shared" si="22"/>
        <v>1.6666666666666607E-2</v>
      </c>
      <c r="AE62" s="10">
        <f t="shared" si="22"/>
        <v>0.13934426229508201</v>
      </c>
      <c r="AF62" s="10">
        <f t="shared" si="22"/>
        <v>1.0791366906474753E-2</v>
      </c>
      <c r="AG62" s="10">
        <f t="shared" si="22"/>
        <v>3.558718861210064E-3</v>
      </c>
      <c r="AH62" s="10">
        <f t="shared" si="22"/>
        <v>3.5460992907800915E-3</v>
      </c>
      <c r="AI62" s="10">
        <f t="shared" si="22"/>
        <v>3.5335689045936647E-3</v>
      </c>
      <c r="AJ62" s="10">
        <f t="shared" si="22"/>
        <v>7.0422535211267512E-3</v>
      </c>
    </row>
    <row r="63" spans="1:36" ht="15.75" customHeight="1" outlineLevel="1" x14ac:dyDescent="0.2">
      <c r="A63" s="4"/>
      <c r="B63" s="2" t="s">
        <v>12</v>
      </c>
      <c r="C63" s="2"/>
      <c r="D63" s="10">
        <f t="shared" si="22"/>
        <v>8.3798882681564324E-2</v>
      </c>
      <c r="E63" s="10">
        <f t="shared" si="22"/>
        <v>0.30412371134020622</v>
      </c>
      <c r="F63" s="10">
        <f t="shared" si="22"/>
        <v>0.11857707509881421</v>
      </c>
      <c r="G63" s="10">
        <f t="shared" si="22"/>
        <v>0.10954063604240272</v>
      </c>
      <c r="H63" s="10">
        <f t="shared" si="22"/>
        <v>0.78662420382165599</v>
      </c>
      <c r="I63" s="10">
        <f t="shared" si="22"/>
        <v>0.10695187165775399</v>
      </c>
      <c r="J63" s="10">
        <f t="shared" si="22"/>
        <v>8.8566827697262429E-2</v>
      </c>
      <c r="K63" s="10">
        <f t="shared" si="22"/>
        <v>9.171597633136086E-2</v>
      </c>
      <c r="L63" s="10">
        <f t="shared" si="22"/>
        <v>6.0975609756097615E-2</v>
      </c>
      <c r="M63" s="10">
        <f t="shared" si="22"/>
        <v>9.8339719029374217E-2</v>
      </c>
      <c r="N63" s="10">
        <f t="shared" si="22"/>
        <v>0.10581395348837219</v>
      </c>
      <c r="O63" s="10">
        <f t="shared" si="22"/>
        <v>9.1482649842271391E-2</v>
      </c>
      <c r="P63" s="10">
        <f t="shared" si="22"/>
        <v>0.11849710982658967</v>
      </c>
      <c r="Q63" s="10">
        <f t="shared" si="22"/>
        <v>9.9913867355727826E-2</v>
      </c>
      <c r="R63" s="10">
        <f t="shared" si="22"/>
        <v>7.0477682067345393E-2</v>
      </c>
      <c r="S63" s="10">
        <f t="shared" si="22"/>
        <v>8.9978054133138308E-2</v>
      </c>
      <c r="T63" s="10">
        <f t="shared" si="22"/>
        <v>6.3087248322147627E-2</v>
      </c>
      <c r="U63" s="10">
        <f t="shared" si="22"/>
        <v>5.9974747474747403E-2</v>
      </c>
      <c r="V63" s="10">
        <f t="shared" si="22"/>
        <v>5.8368076235854716E-2</v>
      </c>
      <c r="W63" s="10">
        <f t="shared" si="22"/>
        <v>3.657850309510402E-2</v>
      </c>
      <c r="X63" s="10">
        <f t="shared" si="22"/>
        <v>7.4918566775244333E-2</v>
      </c>
      <c r="Y63" s="10">
        <f t="shared" si="22"/>
        <v>3.1818181818181746E-2</v>
      </c>
      <c r="Z63" s="10">
        <f t="shared" si="22"/>
        <v>3.6221243269701331E-2</v>
      </c>
      <c r="AA63" s="10">
        <f t="shared" si="22"/>
        <v>7.9357581483231021E-2</v>
      </c>
      <c r="AB63" s="10">
        <f t="shared" si="22"/>
        <v>2.0568927789934355E-2</v>
      </c>
      <c r="AC63" s="10">
        <f t="shared" si="22"/>
        <v>5.2744425385934823E-2</v>
      </c>
      <c r="AD63" s="10">
        <f t="shared" si="22"/>
        <v>3.5030549898166896E-2</v>
      </c>
      <c r="AE63" s="10">
        <f t="shared" si="22"/>
        <v>4.0141676505312862E-2</v>
      </c>
      <c r="AF63" s="10">
        <f t="shared" si="22"/>
        <v>2.156640181611813E-2</v>
      </c>
      <c r="AG63" s="10">
        <f t="shared" si="22"/>
        <v>1.4444444444444482E-2</v>
      </c>
      <c r="AH63" s="10">
        <f t="shared" si="22"/>
        <v>2.6286966046002114E-2</v>
      </c>
      <c r="AI63" s="10">
        <f t="shared" si="22"/>
        <v>1.6008537886873064E-2</v>
      </c>
      <c r="AJ63" s="10">
        <f t="shared" si="22"/>
        <v>2.450980392156854E-3</v>
      </c>
    </row>
    <row r="64" spans="1:36" ht="15.75" customHeight="1" outlineLevel="1" x14ac:dyDescent="0.2">
      <c r="A64" s="4"/>
      <c r="B64" s="2" t="s">
        <v>14</v>
      </c>
      <c r="C64" s="2"/>
      <c r="D64" s="10">
        <f t="shared" ref="D64:AJ64" si="23">IFERROR(D18/C18-1,"-")</f>
        <v>0</v>
      </c>
      <c r="E64" s="10">
        <f t="shared" si="23"/>
        <v>0</v>
      </c>
      <c r="F64" s="10">
        <f t="shared" si="23"/>
        <v>0</v>
      </c>
      <c r="G64" s="10">
        <f t="shared" si="23"/>
        <v>2</v>
      </c>
      <c r="H64" s="10">
        <f t="shared" si="23"/>
        <v>0</v>
      </c>
      <c r="I64" s="10">
        <f t="shared" si="23"/>
        <v>0</v>
      </c>
      <c r="J64" s="10">
        <f t="shared" si="23"/>
        <v>0</v>
      </c>
      <c r="K64" s="10">
        <f t="shared" si="23"/>
        <v>0</v>
      </c>
      <c r="L64" s="10">
        <f t="shared" si="23"/>
        <v>0</v>
      </c>
      <c r="M64" s="10">
        <f t="shared" si="23"/>
        <v>0</v>
      </c>
      <c r="N64" s="10">
        <f t="shared" si="23"/>
        <v>0</v>
      </c>
      <c r="O64" s="10">
        <f t="shared" si="23"/>
        <v>0</v>
      </c>
      <c r="P64" s="10">
        <f t="shared" si="23"/>
        <v>0</v>
      </c>
      <c r="Q64" s="10">
        <f t="shared" si="23"/>
        <v>8.3333333333333259E-2</v>
      </c>
      <c r="R64" s="10">
        <f t="shared" si="23"/>
        <v>0</v>
      </c>
      <c r="S64" s="10">
        <f t="shared" si="23"/>
        <v>0.53846153846153855</v>
      </c>
      <c r="T64" s="10">
        <f t="shared" si="23"/>
        <v>0</v>
      </c>
      <c r="U64" s="10">
        <f t="shared" si="23"/>
        <v>5.0000000000000044E-2</v>
      </c>
      <c r="V64" s="10">
        <f t="shared" si="23"/>
        <v>0</v>
      </c>
      <c r="W64" s="10">
        <f t="shared" si="23"/>
        <v>9.5238095238095344E-2</v>
      </c>
      <c r="X64" s="10">
        <f t="shared" si="23"/>
        <v>4.3478260869565188E-2</v>
      </c>
      <c r="Y64" s="10">
        <f t="shared" si="23"/>
        <v>-4.166666666666663E-2</v>
      </c>
      <c r="Z64" s="10">
        <f t="shared" si="23"/>
        <v>0</v>
      </c>
      <c r="AA64" s="10">
        <f t="shared" si="23"/>
        <v>0</v>
      </c>
      <c r="AB64" s="10">
        <f t="shared" si="23"/>
        <v>0</v>
      </c>
      <c r="AC64" s="10">
        <f t="shared" si="23"/>
        <v>0</v>
      </c>
      <c r="AD64" s="10">
        <f t="shared" si="23"/>
        <v>0</v>
      </c>
      <c r="AE64" s="10">
        <f t="shared" si="23"/>
        <v>4.3478260869565188E-2</v>
      </c>
      <c r="AF64" s="10">
        <f t="shared" si="23"/>
        <v>0</v>
      </c>
      <c r="AG64" s="10">
        <f t="shared" si="23"/>
        <v>0</v>
      </c>
      <c r="AH64" s="10">
        <f t="shared" si="23"/>
        <v>0</v>
      </c>
      <c r="AI64" s="10">
        <f t="shared" si="23"/>
        <v>4.1666666666666741E-2</v>
      </c>
      <c r="AJ64" s="10">
        <f t="shared" si="23"/>
        <v>0</v>
      </c>
    </row>
    <row r="65" spans="1:36" ht="15.75" customHeight="1" outlineLevel="1" x14ac:dyDescent="0.2">
      <c r="A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36" ht="15.75" customHeight="1" outlineLevel="1" x14ac:dyDescent="0.2">
      <c r="A66" s="4" t="s">
        <v>23</v>
      </c>
      <c r="C66" s="5">
        <f t="shared" ref="C66:AJ66" si="24">C$5</f>
        <v>42185</v>
      </c>
      <c r="D66" s="5">
        <f t="shared" si="24"/>
        <v>42277</v>
      </c>
      <c r="E66" s="5">
        <f t="shared" si="24"/>
        <v>42369</v>
      </c>
      <c r="F66" s="5">
        <f t="shared" si="24"/>
        <v>42460</v>
      </c>
      <c r="G66" s="5">
        <f t="shared" si="24"/>
        <v>42551</v>
      </c>
      <c r="H66" s="5">
        <f t="shared" si="24"/>
        <v>42643</v>
      </c>
      <c r="I66" s="5">
        <f t="shared" si="24"/>
        <v>42735</v>
      </c>
      <c r="J66" s="5">
        <f t="shared" si="24"/>
        <v>42825</v>
      </c>
      <c r="K66" s="5">
        <f t="shared" si="24"/>
        <v>42916</v>
      </c>
      <c r="L66" s="5">
        <f t="shared" si="24"/>
        <v>43008</v>
      </c>
      <c r="M66" s="5">
        <f t="shared" si="24"/>
        <v>43100</v>
      </c>
      <c r="N66" s="5">
        <f t="shared" si="24"/>
        <v>43190</v>
      </c>
      <c r="O66" s="5">
        <f t="shared" si="24"/>
        <v>43281</v>
      </c>
      <c r="P66" s="5">
        <f t="shared" si="24"/>
        <v>43373</v>
      </c>
      <c r="Q66" s="5">
        <f t="shared" si="24"/>
        <v>43465</v>
      </c>
      <c r="R66" s="5">
        <f t="shared" si="24"/>
        <v>43555</v>
      </c>
      <c r="S66" s="5">
        <f t="shared" si="24"/>
        <v>43646</v>
      </c>
      <c r="T66" s="5">
        <f t="shared" si="24"/>
        <v>43738</v>
      </c>
      <c r="U66" s="5">
        <f t="shared" si="24"/>
        <v>43830</v>
      </c>
      <c r="V66" s="5">
        <f t="shared" si="24"/>
        <v>43921</v>
      </c>
      <c r="W66" s="5">
        <f t="shared" si="24"/>
        <v>44012</v>
      </c>
      <c r="X66" s="5">
        <f t="shared" si="24"/>
        <v>44104</v>
      </c>
      <c r="Y66" s="5">
        <f t="shared" si="24"/>
        <v>44185</v>
      </c>
      <c r="Z66" s="5">
        <f t="shared" si="24"/>
        <v>44286</v>
      </c>
      <c r="AA66" s="5">
        <f t="shared" si="24"/>
        <v>44377</v>
      </c>
      <c r="AB66" s="5">
        <f t="shared" si="24"/>
        <v>44469</v>
      </c>
      <c r="AC66" s="5">
        <f t="shared" si="24"/>
        <v>44561</v>
      </c>
      <c r="AD66" s="5">
        <f t="shared" si="24"/>
        <v>44651</v>
      </c>
      <c r="AE66" s="5">
        <f t="shared" si="24"/>
        <v>44742</v>
      </c>
      <c r="AF66" s="5">
        <f t="shared" si="24"/>
        <v>44834</v>
      </c>
      <c r="AG66" s="5">
        <f t="shared" si="24"/>
        <v>44926</v>
      </c>
      <c r="AH66" s="5">
        <f t="shared" si="24"/>
        <v>45016</v>
      </c>
      <c r="AI66" s="5">
        <f t="shared" si="24"/>
        <v>45107</v>
      </c>
      <c r="AJ66" s="5">
        <f t="shared" si="24"/>
        <v>45199</v>
      </c>
    </row>
    <row r="67" spans="1:36" ht="15.75" customHeight="1" outlineLevel="1" x14ac:dyDescent="0.2">
      <c r="A67" s="4"/>
      <c r="B67" s="2" t="s">
        <v>4</v>
      </c>
      <c r="C67" s="2"/>
      <c r="D67" s="10">
        <f t="shared" ref="D67:AH74" si="25">IFERROR(D21/C21-1,"-")</f>
        <v>0.16374269005847952</v>
      </c>
      <c r="E67" s="10">
        <f t="shared" si="25"/>
        <v>0.11055276381909551</v>
      </c>
      <c r="F67" s="10">
        <f t="shared" si="25"/>
        <v>6.3348416289592757E-2</v>
      </c>
      <c r="G67" s="10">
        <f t="shared" si="25"/>
        <v>0.31063829787234032</v>
      </c>
      <c r="H67" s="10">
        <f t="shared" si="25"/>
        <v>1.5779220779220777</v>
      </c>
      <c r="I67" s="10">
        <f t="shared" si="25"/>
        <v>0.14483627204030225</v>
      </c>
      <c r="J67" s="10">
        <f t="shared" si="25"/>
        <v>0.10231023102310233</v>
      </c>
      <c r="K67" s="10">
        <f t="shared" si="25"/>
        <v>0.21756487025948101</v>
      </c>
      <c r="L67" s="10">
        <f t="shared" si="25"/>
        <v>7.7049180327868783E-2</v>
      </c>
      <c r="M67" s="10">
        <f t="shared" si="25"/>
        <v>0.21537290715372914</v>
      </c>
      <c r="N67" s="10">
        <f t="shared" si="25"/>
        <v>0.12085159674389478</v>
      </c>
      <c r="O67" s="10">
        <f t="shared" si="25"/>
        <v>0.1089385474860336</v>
      </c>
      <c r="P67" s="10">
        <f t="shared" si="25"/>
        <v>0.20151133501259455</v>
      </c>
      <c r="Q67" s="10">
        <f t="shared" si="25"/>
        <v>0.13878406708595392</v>
      </c>
      <c r="R67" s="10">
        <f t="shared" si="25"/>
        <v>0.14543446244477165</v>
      </c>
      <c r="S67" s="10">
        <f t="shared" si="25"/>
        <v>0.16007714561234332</v>
      </c>
      <c r="T67" s="10">
        <f t="shared" si="25"/>
        <v>0.12801330008312561</v>
      </c>
      <c r="U67" s="10">
        <f t="shared" si="25"/>
        <v>0.1179071481208549</v>
      </c>
      <c r="V67" s="10">
        <f t="shared" si="25"/>
        <v>0.19006811689738523</v>
      </c>
      <c r="W67" s="10">
        <f t="shared" si="25"/>
        <v>4.3389955686853776E-2</v>
      </c>
      <c r="X67" s="10">
        <f t="shared" si="25"/>
        <v>2.3358697575650345E-2</v>
      </c>
      <c r="Y67" s="10">
        <f t="shared" si="25"/>
        <v>8.0926854573750706E-2</v>
      </c>
      <c r="Z67" s="10">
        <f t="shared" si="25"/>
        <v>8.014717645176761E-2</v>
      </c>
      <c r="AA67" s="10">
        <f t="shared" si="25"/>
        <v>0.10885663507109</v>
      </c>
      <c r="AB67" s="10">
        <f t="shared" si="25"/>
        <v>0.14224656070522235</v>
      </c>
      <c r="AC67" s="10">
        <f t="shared" si="25"/>
        <v>7.0743685687558511E-2</v>
      </c>
      <c r="AD67" s="10">
        <f t="shared" si="25"/>
        <v>3.2652615485420977E-2</v>
      </c>
      <c r="AE67" s="10">
        <f t="shared" si="25"/>
        <v>0.13102791878172582</v>
      </c>
      <c r="AF67" s="10">
        <f t="shared" si="25"/>
        <v>8.5366993922393553E-2</v>
      </c>
      <c r="AG67" s="10">
        <f t="shared" si="25"/>
        <v>6.4610613370089665E-2</v>
      </c>
      <c r="AH67" s="10">
        <f t="shared" si="25"/>
        <v>0.14268190645735568</v>
      </c>
      <c r="AI67" s="10">
        <f>IFERROR(AI21/AH21-1,"-")</f>
        <v>5.4041412584695747E-2</v>
      </c>
      <c r="AJ67" s="10">
        <f>IFERROR(AJ21/AI21-1,"-")</f>
        <v>6.247146340368781E-2</v>
      </c>
    </row>
    <row r="68" spans="1:36" ht="15.75" customHeight="1" outlineLevel="1" x14ac:dyDescent="0.2">
      <c r="A68" s="4"/>
      <c r="B68" s="2" t="s">
        <v>31</v>
      </c>
      <c r="C68" s="2"/>
      <c r="D68" s="10">
        <f t="shared" si="25"/>
        <v>3.3020908435472451E-2</v>
      </c>
      <c r="E68" s="10">
        <f t="shared" si="25"/>
        <v>-0.195730637313552</v>
      </c>
      <c r="F68" s="10">
        <f t="shared" si="25"/>
        <v>-0.16391949795638872</v>
      </c>
      <c r="G68" s="10">
        <f t="shared" si="25"/>
        <v>0.14146623496762234</v>
      </c>
      <c r="H68" s="10">
        <f t="shared" si="25"/>
        <v>0.34659378946107133</v>
      </c>
      <c r="I68" s="10">
        <f t="shared" si="25"/>
        <v>9.0651999529943073E-2</v>
      </c>
      <c r="J68" s="10">
        <f t="shared" si="25"/>
        <v>-1.6696723954663373E-2</v>
      </c>
      <c r="K68" s="10">
        <f t="shared" si="25"/>
        <v>0.10373021043751751</v>
      </c>
      <c r="L68" s="10">
        <f t="shared" si="25"/>
        <v>-4.5579965688143265E-2</v>
      </c>
      <c r="M68" s="10">
        <f t="shared" si="25"/>
        <v>0.11046023920553205</v>
      </c>
      <c r="N68" s="10">
        <f t="shared" si="25"/>
        <v>4.7633956525627852E-3</v>
      </c>
      <c r="O68" s="10">
        <f t="shared" si="25"/>
        <v>1.4346693163268531E-2</v>
      </c>
      <c r="P68" s="10">
        <f t="shared" si="25"/>
        <v>9.390737870446042E-2</v>
      </c>
      <c r="Q68" s="10">
        <f t="shared" si="25"/>
        <v>3.0490606160914036E-2</v>
      </c>
      <c r="R68" s="10">
        <f t="shared" si="25"/>
        <v>4.4256500113226904E-2</v>
      </c>
      <c r="S68" s="10">
        <f t="shared" si="25"/>
        <v>4.575152865718235E-2</v>
      </c>
      <c r="T68" s="10">
        <f t="shared" si="25"/>
        <v>3.0277467573117223E-2</v>
      </c>
      <c r="U68" s="10">
        <f t="shared" si="25"/>
        <v>2.4116048710345117E-2</v>
      </c>
      <c r="V68" s="10">
        <f t="shared" si="25"/>
        <v>7.6707209762229667E-2</v>
      </c>
      <c r="W68" s="10">
        <f t="shared" si="25"/>
        <v>-2.7532337122101902E-2</v>
      </c>
      <c r="X68" s="10">
        <f t="shared" si="25"/>
        <v>-6.8102067121620702E-2</v>
      </c>
      <c r="Y68" s="10">
        <f t="shared" si="25"/>
        <v>2.3092179048806116E-2</v>
      </c>
      <c r="Z68" s="10">
        <f t="shared" si="25"/>
        <v>2.7037765757961907E-2</v>
      </c>
      <c r="AA68" s="10">
        <f t="shared" si="25"/>
        <v>-0.91471250493680889</v>
      </c>
      <c r="AB68" s="10">
        <f t="shared" si="25"/>
        <v>11.927398769135886</v>
      </c>
      <c r="AC68" s="10">
        <f t="shared" si="25"/>
        <v>1.5592157115830396E-2</v>
      </c>
      <c r="AD68" s="10">
        <f t="shared" si="25"/>
        <v>-2.3380132958028987E-2</v>
      </c>
      <c r="AE68" s="10">
        <f t="shared" si="25"/>
        <v>6.7870466638126237E-2</v>
      </c>
      <c r="AF68" s="10">
        <f t="shared" si="25"/>
        <v>7.8474698832942558E-2</v>
      </c>
      <c r="AG68" s="10">
        <f t="shared" si="25"/>
        <v>4.2578198800395484E-2</v>
      </c>
      <c r="AH68" s="10">
        <f t="shared" si="25"/>
        <v>0.14012479101212505</v>
      </c>
      <c r="AI68" s="10">
        <f t="shared" ref="AI68:AJ74" si="26">IFERROR(AI22/AH22-1,"-")</f>
        <v>4.0076395374901708E-2</v>
      </c>
      <c r="AJ68" s="10">
        <f t="shared" si="26"/>
        <v>4.8163500335769882E-2</v>
      </c>
    </row>
    <row r="69" spans="1:36" ht="15.75" customHeight="1" outlineLevel="1" x14ac:dyDescent="0.2">
      <c r="A69" s="4"/>
      <c r="B69" s="2" t="s">
        <v>32</v>
      </c>
      <c r="C69" s="2"/>
      <c r="D69" s="10">
        <f t="shared" si="25"/>
        <v>2.4972900570986445E-2</v>
      </c>
      <c r="E69" s="10">
        <f t="shared" si="25"/>
        <v>-0.15864204744653476</v>
      </c>
      <c r="F69" s="10">
        <f t="shared" si="25"/>
        <v>-0.16749052562201361</v>
      </c>
      <c r="G69" s="10">
        <f t="shared" si="25"/>
        <v>0.24772765957446796</v>
      </c>
      <c r="H69" s="10">
        <f t="shared" si="25"/>
        <v>0.60318537184208809</v>
      </c>
      <c r="I69" s="10">
        <f t="shared" si="25"/>
        <v>-2.4042311556324858E-3</v>
      </c>
      <c r="J69" s="10">
        <f t="shared" si="25"/>
        <v>-6.6627494808214394E-2</v>
      </c>
      <c r="K69" s="10">
        <f t="shared" si="25"/>
        <v>5.7444091625463267E-2</v>
      </c>
      <c r="L69" s="10">
        <f t="shared" si="25"/>
        <v>-8.3217296527793194E-2</v>
      </c>
      <c r="M69" s="10">
        <f t="shared" si="25"/>
        <v>6.613350435107912E-2</v>
      </c>
      <c r="N69" s="10">
        <f t="shared" si="25"/>
        <v>-1.4096510349681846E-2</v>
      </c>
      <c r="O69" s="10">
        <f t="shared" si="25"/>
        <v>-3.2232858894097993E-2</v>
      </c>
      <c r="P69" s="10">
        <f t="shared" si="25"/>
        <v>3.1684745950275595E-2</v>
      </c>
      <c r="Q69" s="10">
        <f t="shared" si="25"/>
        <v>-2.9283863682454392E-3</v>
      </c>
      <c r="R69" s="10">
        <f t="shared" si="25"/>
        <v>-3.553402453681509E-2</v>
      </c>
      <c r="S69" s="10">
        <f t="shared" si="25"/>
        <v>4.0968801019154899E-2</v>
      </c>
      <c r="T69" s="10">
        <f t="shared" si="25"/>
        <v>1.7632599474133093E-2</v>
      </c>
      <c r="U69" s="10">
        <f t="shared" si="25"/>
        <v>2.9609034294146408E-2</v>
      </c>
      <c r="V69" s="10">
        <f t="shared" si="25"/>
        <v>6.616494614063595E-2</v>
      </c>
      <c r="W69" s="10">
        <f t="shared" si="25"/>
        <v>-3.0344099941806646E-2</v>
      </c>
      <c r="X69" s="10">
        <f t="shared" si="25"/>
        <v>-5.7460978016849462E-2</v>
      </c>
      <c r="Y69" s="10">
        <f t="shared" si="25"/>
        <v>1.7398992439086491E-2</v>
      </c>
      <c r="Z69" s="10">
        <f t="shared" si="25"/>
        <v>3.8246772419085584E-2</v>
      </c>
      <c r="AA69" s="10">
        <f t="shared" si="25"/>
        <v>2.4282823921600194E-2</v>
      </c>
      <c r="AB69" s="10">
        <f t="shared" si="25"/>
        <v>7.0323133487194545E-2</v>
      </c>
      <c r="AC69" s="10">
        <f t="shared" si="25"/>
        <v>1.8523007556402904E-2</v>
      </c>
      <c r="AD69" s="10">
        <f t="shared" si="25"/>
        <v>-3.0136294701982758E-2</v>
      </c>
      <c r="AE69" s="10">
        <f t="shared" si="25"/>
        <v>7.1261005058716798E-2</v>
      </c>
      <c r="AF69" s="10">
        <f t="shared" si="25"/>
        <v>4.9234074510234649E-2</v>
      </c>
      <c r="AG69" s="10">
        <f t="shared" si="25"/>
        <v>3.6721680222812081E-2</v>
      </c>
      <c r="AH69" s="10">
        <f t="shared" si="25"/>
        <v>0.11932417225228353</v>
      </c>
      <c r="AI69" s="10">
        <f t="shared" si="26"/>
        <v>2.568356752859291E-2</v>
      </c>
      <c r="AJ69" s="10">
        <f t="shared" si="26"/>
        <v>3.9511996704935548E-2</v>
      </c>
    </row>
    <row r="70" spans="1:36" ht="15.75" customHeight="1" outlineLevel="1" x14ac:dyDescent="0.2">
      <c r="A70" s="4"/>
      <c r="B70" s="2" t="s">
        <v>33</v>
      </c>
      <c r="C70" s="2"/>
      <c r="D70" s="10">
        <f t="shared" si="25"/>
        <v>7.3762585157050697E-2</v>
      </c>
      <c r="E70" s="10">
        <f t="shared" si="25"/>
        <v>-0.14842989651816396</v>
      </c>
      <c r="F70" s="10">
        <f t="shared" si="25"/>
        <v>-4.9374030666901159E-2</v>
      </c>
      <c r="G70" s="10">
        <f t="shared" si="25"/>
        <v>0.1812440710123322</v>
      </c>
      <c r="H70" s="10">
        <f t="shared" si="25"/>
        <v>0.44290112739310605</v>
      </c>
      <c r="I70" s="10">
        <f t="shared" si="25"/>
        <v>3.4224071843171666E-2</v>
      </c>
      <c r="J70" s="10">
        <f t="shared" si="25"/>
        <v>1.2625227019743557E-2</v>
      </c>
      <c r="K70" s="10">
        <f t="shared" si="25"/>
        <v>0.11527622262250548</v>
      </c>
      <c r="L70" s="10">
        <f t="shared" si="25"/>
        <v>1.5149802148106239E-2</v>
      </c>
      <c r="M70" s="10">
        <f t="shared" si="25"/>
        <v>0.1065546352341511</v>
      </c>
      <c r="N70" s="10">
        <f t="shared" si="25"/>
        <v>1.3598709989221414E-2</v>
      </c>
      <c r="O70" s="10">
        <f t="shared" si="25"/>
        <v>1.5992831078244452E-2</v>
      </c>
      <c r="P70" s="10">
        <f t="shared" si="25"/>
        <v>7.4219436471208544E-2</v>
      </c>
      <c r="Q70" s="10">
        <f t="shared" si="25"/>
        <v>3.533931236240595E-2</v>
      </c>
      <c r="R70" s="10">
        <f t="shared" si="25"/>
        <v>7.0021805809783011E-2</v>
      </c>
      <c r="S70" s="10">
        <f t="shared" si="25"/>
        <v>6.4312387954411632E-2</v>
      </c>
      <c r="T70" s="10">
        <f t="shared" si="25"/>
        <v>6.1073116871121824E-2</v>
      </c>
      <c r="U70" s="10">
        <f t="shared" si="25"/>
        <v>5.4654510198590911E-2</v>
      </c>
      <c r="V70" s="10">
        <f t="shared" si="25"/>
        <v>0.12443689829527838</v>
      </c>
      <c r="W70" s="10">
        <f t="shared" si="25"/>
        <v>6.571091886829139E-3</v>
      </c>
      <c r="X70" s="10">
        <f t="shared" si="25"/>
        <v>-4.7966302558410168E-2</v>
      </c>
      <c r="Y70" s="10">
        <f t="shared" si="25"/>
        <v>4.7594308397467699E-2</v>
      </c>
      <c r="Z70" s="10">
        <f t="shared" si="25"/>
        <v>4.2390496689164392E-2</v>
      </c>
      <c r="AA70" s="10">
        <f t="shared" si="25"/>
        <v>2.733019538096193E-2</v>
      </c>
      <c r="AB70" s="10">
        <f t="shared" si="25"/>
        <v>0.11922529640284418</v>
      </c>
      <c r="AC70" s="10">
        <f t="shared" si="25"/>
        <v>1.709746436797821E-2</v>
      </c>
      <c r="AD70" s="10">
        <f t="shared" si="25"/>
        <v>-2.2974533582414969E-3</v>
      </c>
      <c r="AE70" s="10">
        <f t="shared" si="25"/>
        <v>8.7378714197641205E-2</v>
      </c>
      <c r="AF70" s="10">
        <f t="shared" si="25"/>
        <v>6.2453690717365395E-2</v>
      </c>
      <c r="AG70" s="10">
        <f t="shared" si="25"/>
        <v>4.9451864220241726E-2</v>
      </c>
      <c r="AH70" s="10">
        <f t="shared" si="25"/>
        <v>0.11341363990988862</v>
      </c>
      <c r="AI70" s="10">
        <f t="shared" si="26"/>
        <v>3.7433617218340265E-2</v>
      </c>
      <c r="AJ70" s="10">
        <f>IFERROR(AJ24/AI24-1,"-")</f>
        <v>5.9873733664314477E-2</v>
      </c>
    </row>
    <row r="71" spans="1:36" ht="15.75" customHeight="1" outlineLevel="1" x14ac:dyDescent="0.2">
      <c r="A71" s="4"/>
      <c r="B71" s="2" t="s">
        <v>16</v>
      </c>
      <c r="C71" s="2"/>
      <c r="D71" s="10">
        <f t="shared" si="25"/>
        <v>-1.084010840108407E-2</v>
      </c>
      <c r="E71" s="10">
        <f t="shared" si="25"/>
        <v>0.2307325789160215</v>
      </c>
      <c r="F71" s="10">
        <f t="shared" si="25"/>
        <v>-8.4073177293516599E-3</v>
      </c>
      <c r="G71" s="10">
        <f t="shared" si="25"/>
        <v>-4.58570455494276E-2</v>
      </c>
      <c r="H71" s="10">
        <f t="shared" si="25"/>
        <v>2.9716320816864261E-2</v>
      </c>
      <c r="I71" s="10">
        <f t="shared" si="25"/>
        <v>-1.7320266372710336E-2</v>
      </c>
      <c r="J71" s="10">
        <f t="shared" si="25"/>
        <v>5.3766058147396878E-2</v>
      </c>
      <c r="K71" s="10">
        <f t="shared" si="25"/>
        <v>2.8511898234455657E-3</v>
      </c>
      <c r="L71" s="10">
        <f t="shared" si="25"/>
        <v>7.6301210111972662E-2</v>
      </c>
      <c r="M71" s="10">
        <f t="shared" si="25"/>
        <v>2.3483658076681291E-2</v>
      </c>
      <c r="N71" s="10">
        <f t="shared" si="25"/>
        <v>1.817970835106264E-3</v>
      </c>
      <c r="O71" s="10">
        <f t="shared" si="25"/>
        <v>1.9051210227680748E-2</v>
      </c>
      <c r="P71" s="10">
        <f t="shared" si="25"/>
        <v>3.7346239161121231E-2</v>
      </c>
      <c r="Q71" s="10">
        <f t="shared" si="25"/>
        <v>5.5472975707136829E-2</v>
      </c>
      <c r="R71" s="10">
        <f t="shared" si="25"/>
        <v>1.7947114687545396E-2</v>
      </c>
      <c r="S71" s="10">
        <f t="shared" si="25"/>
        <v>-2.3794983642312029E-2</v>
      </c>
      <c r="T71" s="10">
        <f t="shared" si="25"/>
        <v>8.0457502813312543E-2</v>
      </c>
      <c r="U71" s="10">
        <f t="shared" si="25"/>
        <v>4.6817278993934952E-2</v>
      </c>
      <c r="V71" s="10">
        <f t="shared" si="25"/>
        <v>6.4970464277432693E-2</v>
      </c>
      <c r="W71" s="10">
        <f t="shared" si="25"/>
        <v>-3.5535392044732661E-2</v>
      </c>
      <c r="X71" s="10">
        <f t="shared" si="25"/>
        <v>4.3950466041674741E-2</v>
      </c>
      <c r="Y71" s="10">
        <f t="shared" si="25"/>
        <v>5.3792168499732895E-2</v>
      </c>
      <c r="Z71" s="10">
        <f t="shared" si="25"/>
        <v>4.0924471831660814E-2</v>
      </c>
      <c r="AA71" s="10">
        <f t="shared" si="25"/>
        <v>5.2184485181500762E-2</v>
      </c>
      <c r="AB71" s="10">
        <f t="shared" si="25"/>
        <v>4.8782503570131475E-2</v>
      </c>
      <c r="AC71" s="10">
        <f t="shared" si="25"/>
        <v>4.1478707151550998E-2</v>
      </c>
      <c r="AD71" s="10">
        <f t="shared" si="25"/>
        <v>6.2544697836173002E-2</v>
      </c>
      <c r="AE71" s="10">
        <f t="shared" si="25"/>
        <v>2.4088974091807325E-2</v>
      </c>
      <c r="AF71" s="10">
        <f t="shared" si="25"/>
        <v>8.7755927894557217E-3</v>
      </c>
      <c r="AG71" s="10">
        <f t="shared" si="25"/>
        <v>1.871860032318251E-2</v>
      </c>
      <c r="AH71" s="10">
        <f t="shared" si="25"/>
        <v>1.4231388906096987E-2</v>
      </c>
      <c r="AI71" s="10">
        <f t="shared" si="26"/>
        <v>5.9031126029905234E-2</v>
      </c>
      <c r="AJ71" s="10">
        <f t="shared" si="26"/>
        <v>2.1310334383314089E-2</v>
      </c>
    </row>
    <row r="72" spans="1:36" ht="15.75" customHeight="1" outlineLevel="1" x14ac:dyDescent="0.2">
      <c r="A72" s="4"/>
      <c r="B72" s="2" t="s">
        <v>17</v>
      </c>
      <c r="C72" s="2"/>
      <c r="D72" s="10">
        <f t="shared" si="25"/>
        <v>3.9439353442789704E-2</v>
      </c>
      <c r="E72" s="10">
        <f t="shared" si="25"/>
        <v>5.8812063457685859E-2</v>
      </c>
      <c r="F72" s="10">
        <f t="shared" si="25"/>
        <v>0.13700291659655628</v>
      </c>
      <c r="G72" s="10">
        <f t="shared" si="25"/>
        <v>3.484801812454652E-2</v>
      </c>
      <c r="H72" s="10">
        <f t="shared" si="25"/>
        <v>7.1519220336355938E-2</v>
      </c>
      <c r="I72" s="10">
        <f t="shared" si="25"/>
        <v>-5.1737793275115518E-2</v>
      </c>
      <c r="J72" s="10">
        <f t="shared" si="25"/>
        <v>2.9819844689559227E-2</v>
      </c>
      <c r="K72" s="10">
        <f t="shared" si="25"/>
        <v>1.0460900748934909E-2</v>
      </c>
      <c r="L72" s="10">
        <f t="shared" si="25"/>
        <v>6.363002205840762E-2</v>
      </c>
      <c r="M72" s="10">
        <f t="shared" si="25"/>
        <v>-3.517103839913549E-3</v>
      </c>
      <c r="N72" s="10">
        <f t="shared" si="25"/>
        <v>8.7934277610903777E-3</v>
      </c>
      <c r="O72" s="10">
        <f t="shared" si="25"/>
        <v>1.6228553078263541E-3</v>
      </c>
      <c r="P72" s="10">
        <f t="shared" si="25"/>
        <v>-1.7997814638172516E-2</v>
      </c>
      <c r="Q72" s="10">
        <f t="shared" si="25"/>
        <v>4.7052405645460205E-3</v>
      </c>
      <c r="R72" s="10">
        <f t="shared" si="25"/>
        <v>2.4673349597309047E-2</v>
      </c>
      <c r="S72" s="10">
        <f t="shared" si="25"/>
        <v>1.7748823490664867E-2</v>
      </c>
      <c r="T72" s="10">
        <f t="shared" si="25"/>
        <v>2.9890636520029545E-2</v>
      </c>
      <c r="U72" s="10">
        <f t="shared" si="25"/>
        <v>2.9819336906888871E-2</v>
      </c>
      <c r="V72" s="10">
        <f t="shared" si="25"/>
        <v>4.4329310791546561E-2</v>
      </c>
      <c r="W72" s="10">
        <f t="shared" si="25"/>
        <v>3.5068959422265955E-2</v>
      </c>
      <c r="X72" s="10">
        <f t="shared" si="25"/>
        <v>2.160726389961698E-2</v>
      </c>
      <c r="Y72" s="10">
        <f t="shared" si="25"/>
        <v>2.3949092613963385E-2</v>
      </c>
      <c r="Z72" s="10">
        <f t="shared" si="25"/>
        <v>1.4948555392091389E-2</v>
      </c>
      <c r="AA72" s="10">
        <f t="shared" si="25"/>
        <v>1.2318010242205135E-2</v>
      </c>
      <c r="AB72" s="10">
        <f t="shared" si="25"/>
        <v>3.0182343759446173E-2</v>
      </c>
      <c r="AC72" s="10">
        <f t="shared" si="25"/>
        <v>1.4821966097322559E-3</v>
      </c>
      <c r="AD72" s="10">
        <f t="shared" si="25"/>
        <v>2.1587395783421393E-2</v>
      </c>
      <c r="AE72" s="10">
        <f t="shared" si="25"/>
        <v>1.8268365095750694E-2</v>
      </c>
      <c r="AF72" s="10">
        <f t="shared" si="25"/>
        <v>-1.4855247075257427E-2</v>
      </c>
      <c r="AG72" s="10">
        <f t="shared" si="25"/>
        <v>6.5929495051353371E-3</v>
      </c>
      <c r="AH72" s="10">
        <f t="shared" si="25"/>
        <v>-2.3428269705918825E-2</v>
      </c>
      <c r="AI72" s="10">
        <f t="shared" si="26"/>
        <v>-2.5409461923310284E-3</v>
      </c>
      <c r="AJ72" s="10">
        <f t="shared" si="26"/>
        <v>1.1172143777944177E-2</v>
      </c>
    </row>
    <row r="73" spans="1:36" ht="15.75" customHeight="1" outlineLevel="1" x14ac:dyDescent="0.2">
      <c r="A73" s="4"/>
      <c r="B73" s="2" t="s">
        <v>18</v>
      </c>
      <c r="C73" s="2"/>
      <c r="D73" s="10">
        <f t="shared" si="25"/>
        <v>4.7600950775268824E-2</v>
      </c>
      <c r="E73" s="10">
        <f t="shared" si="25"/>
        <v>1.2137700603385371E-2</v>
      </c>
      <c r="F73" s="10">
        <f t="shared" si="25"/>
        <v>0.14188006093668015</v>
      </c>
      <c r="G73" s="10">
        <f t="shared" si="25"/>
        <v>-5.3283733875715944E-2</v>
      </c>
      <c r="H73" s="10">
        <f t="shared" si="25"/>
        <v>-9.9978609625668402E-2</v>
      </c>
      <c r="I73" s="10">
        <f t="shared" si="25"/>
        <v>3.6716578139896372E-2</v>
      </c>
      <c r="J73" s="10">
        <f t="shared" si="25"/>
        <v>8.4910066867325718E-2</v>
      </c>
      <c r="K73" s="10">
        <f t="shared" si="25"/>
        <v>5.4690485724067983E-2</v>
      </c>
      <c r="L73" s="10">
        <f t="shared" si="25"/>
        <v>0.10729598006522778</v>
      </c>
      <c r="M73" s="10">
        <f t="shared" si="25"/>
        <v>3.7913761004701563E-2</v>
      </c>
      <c r="N73" s="10">
        <f t="shared" si="25"/>
        <v>2.8091208348117513E-2</v>
      </c>
      <c r="O73" s="10">
        <f t="shared" si="25"/>
        <v>4.9831915058857534E-2</v>
      </c>
      <c r="P73" s="10">
        <f t="shared" si="25"/>
        <v>4.1228379781611091E-2</v>
      </c>
      <c r="Q73" s="10">
        <f t="shared" si="25"/>
        <v>3.8380090464379402E-2</v>
      </c>
      <c r="R73" s="10">
        <f t="shared" si="25"/>
        <v>0.10944484619678252</v>
      </c>
      <c r="S73" s="10">
        <f t="shared" si="25"/>
        <v>2.242486702041635E-2</v>
      </c>
      <c r="T73" s="10">
        <f t="shared" si="25"/>
        <v>4.2687820161654733E-2</v>
      </c>
      <c r="U73" s="10">
        <f t="shared" si="25"/>
        <v>2.4325229354280387E-2</v>
      </c>
      <c r="V73" s="10">
        <f t="shared" si="25"/>
        <v>5.4655663146287781E-2</v>
      </c>
      <c r="W73" s="10">
        <f t="shared" si="25"/>
        <v>3.807040397157424E-2</v>
      </c>
      <c r="X73" s="10">
        <f t="shared" si="25"/>
        <v>1.0073509146031778E-2</v>
      </c>
      <c r="Y73" s="10">
        <f t="shared" si="25"/>
        <v>2.9678932437304573E-2</v>
      </c>
      <c r="Z73" s="10">
        <f t="shared" si="25"/>
        <v>3.9910784027044066E-3</v>
      </c>
      <c r="AA73" s="10">
        <f t="shared" si="25"/>
        <v>2.9751269748861109E-3</v>
      </c>
      <c r="AB73" s="10">
        <f t="shared" si="25"/>
        <v>4.5689158148271236E-2</v>
      </c>
      <c r="AC73" s="10">
        <f t="shared" si="25"/>
        <v>-1.3996180526592017E-3</v>
      </c>
      <c r="AD73" s="10">
        <f t="shared" si="25"/>
        <v>2.870386961762561E-2</v>
      </c>
      <c r="AE73" s="10">
        <f t="shared" si="25"/>
        <v>1.5045548249038365E-2</v>
      </c>
      <c r="AF73" s="10">
        <f t="shared" si="25"/>
        <v>1.259930126964437E-2</v>
      </c>
      <c r="AG73" s="10">
        <f t="shared" si="25"/>
        <v>1.227926862173212E-2</v>
      </c>
      <c r="AH73" s="10">
        <f t="shared" si="25"/>
        <v>-5.280447335021532E-3</v>
      </c>
      <c r="AI73" s="10">
        <f t="shared" si="26"/>
        <v>1.1455823278966326E-2</v>
      </c>
      <c r="AJ73" s="10">
        <f t="shared" si="26"/>
        <v>1.9587784483413584E-2</v>
      </c>
    </row>
    <row r="74" spans="1:36" ht="15.75" customHeight="1" outlineLevel="1" x14ac:dyDescent="0.2">
      <c r="A74" s="4"/>
      <c r="B74" s="2" t="s">
        <v>19</v>
      </c>
      <c r="C74" s="2"/>
      <c r="D74" s="10">
        <f t="shared" si="25"/>
        <v>7.851922582540638E-3</v>
      </c>
      <c r="E74" s="10">
        <f t="shared" si="25"/>
        <v>-4.4081820055846044E-2</v>
      </c>
      <c r="F74" s="10">
        <f t="shared" si="25"/>
        <v>4.2894739045373775E-3</v>
      </c>
      <c r="G74" s="10">
        <f t="shared" si="25"/>
        <v>-8.5163956887102543E-2</v>
      </c>
      <c r="H74" s="10">
        <f t="shared" si="25"/>
        <v>-0.16005110007097234</v>
      </c>
      <c r="I74" s="10">
        <f t="shared" si="25"/>
        <v>9.328049856644216E-2</v>
      </c>
      <c r="J74" s="10">
        <f t="shared" si="25"/>
        <v>5.3495009308519803E-2</v>
      </c>
      <c r="K74" s="10">
        <f t="shared" si="25"/>
        <v>4.3771693632431496E-2</v>
      </c>
      <c r="L74" s="10">
        <f t="shared" si="25"/>
        <v>4.105370956182175E-2</v>
      </c>
      <c r="M74" s="10">
        <f t="shared" si="25"/>
        <v>4.1577095807933784E-2</v>
      </c>
      <c r="N74" s="10">
        <f t="shared" si="25"/>
        <v>1.9129566129169273E-2</v>
      </c>
      <c r="O74" s="10">
        <f t="shared" si="25"/>
        <v>4.8130950183055798E-2</v>
      </c>
      <c r="P74" s="10">
        <f t="shared" si="25"/>
        <v>6.0311672726024668E-2</v>
      </c>
      <c r="Q74" s="10">
        <f t="shared" si="25"/>
        <v>3.3517143675802386E-2</v>
      </c>
      <c r="R74" s="10">
        <f t="shared" si="25"/>
        <v>8.2730263876569232E-2</v>
      </c>
      <c r="S74" s="10">
        <f t="shared" si="25"/>
        <v>4.5944966202109416E-3</v>
      </c>
      <c r="T74" s="10">
        <f t="shared" si="25"/>
        <v>1.2425769482540705E-2</v>
      </c>
      <c r="U74" s="10">
        <f t="shared" si="25"/>
        <v>-5.3350207708376951E-3</v>
      </c>
      <c r="V74" s="10">
        <f t="shared" si="25"/>
        <v>9.8880231053881662E-3</v>
      </c>
      <c r="W74" s="10">
        <f t="shared" si="25"/>
        <v>2.8997532212573507E-3</v>
      </c>
      <c r="X74" s="10">
        <f t="shared" si="25"/>
        <v>-1.1289812789270104E-2</v>
      </c>
      <c r="Y74" s="10">
        <f t="shared" si="25"/>
        <v>5.5958248946867961E-3</v>
      </c>
      <c r="Z74" s="10">
        <f t="shared" si="25"/>
        <v>-1.0796091024686483E-2</v>
      </c>
      <c r="AA74" s="10">
        <f t="shared" si="25"/>
        <v>-9.2291979129007773E-3</v>
      </c>
      <c r="AB74" s="10">
        <f t="shared" si="25"/>
        <v>1.5052494815855688E-2</v>
      </c>
      <c r="AC74" s="10">
        <f t="shared" si="25"/>
        <v>-2.8775495681773178E-3</v>
      </c>
      <c r="AD74" s="10">
        <f t="shared" si="25"/>
        <v>6.966094005835588E-3</v>
      </c>
      <c r="AE74" s="10">
        <f t="shared" si="25"/>
        <v>-3.1649975165528588E-3</v>
      </c>
      <c r="AF74" s="10">
        <f t="shared" si="25"/>
        <v>2.7868542428301613E-2</v>
      </c>
      <c r="AG74" s="10">
        <f t="shared" si="25"/>
        <v>5.6490750500413078E-3</v>
      </c>
      <c r="AH74" s="10">
        <f t="shared" si="25"/>
        <v>1.8583194462768349E-2</v>
      </c>
      <c r="AI74" s="10">
        <f t="shared" si="26"/>
        <v>1.4032425108446045E-2</v>
      </c>
      <c r="AJ74" s="10">
        <f t="shared" si="26"/>
        <v>8.3226587651303863E-3</v>
      </c>
    </row>
    <row r="75" spans="1:36" ht="15.75" customHeight="1" x14ac:dyDescent="0.2">
      <c r="A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36" ht="15.75" customHeight="1" x14ac:dyDescent="0.2">
      <c r="N76" s="2"/>
      <c r="O76" s="2"/>
      <c r="P76" s="2"/>
      <c r="Q76" s="2"/>
      <c r="R76" s="2"/>
      <c r="S76" s="2"/>
      <c r="T76" s="2"/>
      <c r="U76" s="2"/>
      <c r="V76" s="2"/>
    </row>
    <row r="77" spans="1:36" ht="15.75" customHeight="1" x14ac:dyDescent="0.2"/>
    <row r="78" spans="1:36" ht="15.75" customHeight="1" x14ac:dyDescent="0.2"/>
    <row r="79" spans="1:36" ht="15.75" customHeight="1" x14ac:dyDescent="0.2"/>
    <row r="80" spans="1:36" ht="15.75" customHeight="1" x14ac:dyDescent="0.2"/>
    <row r="81" spans="18:21" ht="15.75" customHeight="1" x14ac:dyDescent="0.2"/>
    <row r="82" spans="18:21" ht="15.75" customHeight="1" x14ac:dyDescent="0.2"/>
    <row r="83" spans="18:21" ht="15.75" customHeight="1" x14ac:dyDescent="0.2"/>
    <row r="84" spans="18:21" ht="15.75" customHeight="1" x14ac:dyDescent="0.2"/>
    <row r="85" spans="18:21" ht="15.75" customHeight="1" x14ac:dyDescent="0.2"/>
    <row r="86" spans="18:21" ht="15.75" customHeight="1" x14ac:dyDescent="0.2"/>
    <row r="87" spans="18:21" ht="15.75" customHeight="1" x14ac:dyDescent="0.2"/>
    <row r="88" spans="18:21" ht="15.75" customHeight="1" x14ac:dyDescent="0.2"/>
    <row r="89" spans="18:21" ht="15.75" customHeight="1" x14ac:dyDescent="0.2"/>
    <row r="90" spans="18:21" ht="15.75" customHeight="1" x14ac:dyDescent="0.2">
      <c r="T90" s="2"/>
    </row>
    <row r="91" spans="18:21" ht="15.75" customHeight="1" x14ac:dyDescent="0.2">
      <c r="T91" s="2"/>
    </row>
    <row r="92" spans="18:21" ht="15.75" customHeight="1" x14ac:dyDescent="0.2">
      <c r="R92" s="2"/>
      <c r="T92" s="2"/>
      <c r="U92" s="2"/>
    </row>
    <row r="93" spans="18:21" ht="15.75" customHeight="1" x14ac:dyDescent="0.2">
      <c r="R93" s="2"/>
      <c r="T93" s="2"/>
      <c r="U93" s="2"/>
    </row>
    <row r="94" spans="18:21" ht="15.75" customHeight="1" x14ac:dyDescent="0.2">
      <c r="R94" s="2"/>
      <c r="T94" s="2"/>
      <c r="U94" s="2"/>
    </row>
    <row r="95" spans="18:21" ht="15.75" customHeight="1" x14ac:dyDescent="0.2">
      <c r="R95" s="2"/>
      <c r="T95" s="2"/>
      <c r="U95" s="2"/>
    </row>
    <row r="96" spans="18:21" ht="15.75" customHeight="1" x14ac:dyDescent="0.2">
      <c r="R96" s="2"/>
      <c r="T96" s="2"/>
      <c r="U96" s="2"/>
    </row>
    <row r="97" spans="1:22" ht="15.75" customHeight="1" x14ac:dyDescent="0.2">
      <c r="R97" s="2"/>
      <c r="T97" s="2"/>
      <c r="U97" s="2"/>
    </row>
    <row r="98" spans="1:22" ht="15.75" customHeight="1" x14ac:dyDescent="0.2">
      <c r="N98" s="2"/>
      <c r="R98" s="2"/>
      <c r="T98" s="2"/>
      <c r="U98" s="2"/>
    </row>
    <row r="99" spans="1:22" ht="15.75" customHeight="1" x14ac:dyDescent="0.2">
      <c r="N99" s="2"/>
      <c r="R99" s="2"/>
      <c r="T99" s="2"/>
      <c r="U99" s="2"/>
    </row>
    <row r="100" spans="1:22" ht="15.75" customHeight="1" x14ac:dyDescent="0.2">
      <c r="N100" s="2"/>
      <c r="R100" s="2"/>
      <c r="T100" s="2"/>
      <c r="U100" s="2"/>
      <c r="V100" s="2"/>
    </row>
    <row r="101" spans="1:22" ht="15.75" customHeight="1" x14ac:dyDescent="0.2">
      <c r="N101" s="2"/>
      <c r="R101" s="2"/>
      <c r="T101" s="2"/>
      <c r="U101" s="2"/>
      <c r="V101" s="2"/>
    </row>
    <row r="102" spans="1:22" ht="15.75" customHeight="1" x14ac:dyDescent="0.2">
      <c r="N102" s="2"/>
      <c r="O102" s="2"/>
      <c r="R102" s="2"/>
      <c r="T102" s="2"/>
      <c r="U102" s="2"/>
      <c r="V102" s="2"/>
    </row>
    <row r="103" spans="1:22" ht="15.75" customHeight="1" x14ac:dyDescent="0.2">
      <c r="N103" s="2"/>
      <c r="O103" s="2"/>
      <c r="R103" s="2"/>
      <c r="T103" s="2"/>
      <c r="U103" s="2"/>
      <c r="V103" s="2"/>
    </row>
    <row r="104" spans="1:22" ht="15.75" customHeight="1" x14ac:dyDescent="0.2">
      <c r="A104" s="4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R104" s="2"/>
      <c r="T104" s="2"/>
      <c r="U104" s="2"/>
      <c r="V104" s="2"/>
    </row>
    <row r="105" spans="1:22" ht="15.75" customHeight="1" x14ac:dyDescent="0.2">
      <c r="A105" s="4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R105" s="2"/>
      <c r="T105" s="2"/>
      <c r="U105" s="2"/>
      <c r="V105" s="2"/>
    </row>
    <row r="106" spans="1:22" ht="15.75" customHeight="1" x14ac:dyDescent="0.2">
      <c r="A106" s="4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R106" s="2"/>
      <c r="T106" s="2"/>
      <c r="U106" s="2"/>
      <c r="V106" s="2"/>
    </row>
    <row r="107" spans="1:22" ht="15.75" customHeight="1" x14ac:dyDescent="0.2">
      <c r="A107" s="4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R107" s="2"/>
      <c r="T107" s="2"/>
      <c r="U107" s="2"/>
      <c r="V107" s="2"/>
    </row>
    <row r="108" spans="1:22" ht="15.75" customHeight="1" x14ac:dyDescent="0.2">
      <c r="A108" s="4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R108" s="2"/>
      <c r="T108" s="2"/>
      <c r="U108" s="2"/>
      <c r="V108" s="2"/>
    </row>
    <row r="109" spans="1:22" ht="15.75" customHeight="1" x14ac:dyDescent="0.2">
      <c r="A109" s="4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Q109" s="2"/>
      <c r="R109" s="2"/>
      <c r="T109" s="2"/>
      <c r="U109" s="2"/>
      <c r="V109" s="2"/>
    </row>
    <row r="110" spans="1:22" ht="15.75" customHeight="1" x14ac:dyDescent="0.2">
      <c r="A110" s="4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Q110" s="2"/>
      <c r="R110" s="2"/>
      <c r="T110" s="2"/>
      <c r="U110" s="2"/>
      <c r="V110" s="2"/>
    </row>
    <row r="111" spans="1:22" ht="15.75" customHeight="1" x14ac:dyDescent="0.2">
      <c r="A111" s="4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Q111" s="2"/>
      <c r="R111" s="2"/>
      <c r="T111" s="2"/>
      <c r="U111" s="2"/>
      <c r="V111" s="2"/>
    </row>
    <row r="112" spans="1:22" ht="15.75" customHeight="1" x14ac:dyDescent="0.2">
      <c r="A112" s="4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Q112" s="2"/>
      <c r="R112" s="2"/>
      <c r="T112" s="2"/>
      <c r="U112" s="2"/>
      <c r="V112" s="2"/>
    </row>
    <row r="113" spans="1:22" ht="15.75" customHeight="1" x14ac:dyDescent="0.2">
      <c r="A113" s="4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Q113" s="2"/>
      <c r="R113" s="2"/>
      <c r="T113" s="2"/>
      <c r="U113" s="2"/>
      <c r="V113" s="2"/>
    </row>
    <row r="114" spans="1:22" ht="15.75" customHeight="1" x14ac:dyDescent="0.2">
      <c r="A114" s="4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Q114" s="2"/>
      <c r="R114" s="2"/>
      <c r="T114" s="2"/>
      <c r="U114" s="2"/>
      <c r="V114" s="2"/>
    </row>
    <row r="115" spans="1:22" ht="15.75" customHeight="1" x14ac:dyDescent="0.2">
      <c r="A115" s="4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5.75" customHeight="1" x14ac:dyDescent="0.2">
      <c r="A116" s="4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5.75" customHeight="1" x14ac:dyDescent="0.2">
      <c r="A117" s="4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5.75" customHeight="1" x14ac:dyDescent="0.2">
      <c r="A118" s="4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5.75" customHeight="1" x14ac:dyDescent="0.2">
      <c r="A119" s="4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5.75" customHeight="1" x14ac:dyDescent="0.2">
      <c r="A120" s="4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5.75" customHeight="1" x14ac:dyDescent="0.2">
      <c r="A121" s="4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5.75" customHeight="1" x14ac:dyDescent="0.2">
      <c r="A122" s="4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5.75" customHeight="1" x14ac:dyDescent="0.2">
      <c r="A123" s="4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5.75" customHeight="1" x14ac:dyDescent="0.2">
      <c r="A124" s="4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5.75" customHeight="1" x14ac:dyDescent="0.2">
      <c r="A125" s="4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5.75" customHeight="1" x14ac:dyDescent="0.2">
      <c r="A126" s="4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5.75" customHeight="1" x14ac:dyDescent="0.2">
      <c r="A127" s="4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5.75" customHeight="1" x14ac:dyDescent="0.2">
      <c r="A128" s="4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5.75" customHeight="1" x14ac:dyDescent="0.2">
      <c r="A129" s="4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5.75" customHeight="1" x14ac:dyDescent="0.2">
      <c r="A130" s="4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5.75" customHeight="1" x14ac:dyDescent="0.2">
      <c r="A131" s="4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5.75" customHeight="1" x14ac:dyDescent="0.2">
      <c r="A132" s="4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5.75" customHeight="1" x14ac:dyDescent="0.2">
      <c r="A133" s="4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5.75" customHeight="1" x14ac:dyDescent="0.2">
      <c r="A134" s="4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5.75" customHeight="1" x14ac:dyDescent="0.2">
      <c r="A135" s="4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5.75" customHeight="1" x14ac:dyDescent="0.2">
      <c r="A136" s="4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5.75" customHeight="1" x14ac:dyDescent="0.2">
      <c r="A137" s="4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5.75" customHeight="1" x14ac:dyDescent="0.2">
      <c r="A138" s="4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5.75" customHeight="1" x14ac:dyDescent="0.2">
      <c r="A139" s="4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5.75" customHeight="1" x14ac:dyDescent="0.2">
      <c r="A140" s="4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5.75" customHeight="1" x14ac:dyDescent="0.2">
      <c r="A141" s="4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5.75" customHeight="1" x14ac:dyDescent="0.2">
      <c r="A142" s="4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5.75" customHeight="1" x14ac:dyDescent="0.2">
      <c r="A143" s="4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5.75" customHeight="1" x14ac:dyDescent="0.2">
      <c r="A144" s="4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5.75" customHeight="1" x14ac:dyDescent="0.2">
      <c r="A145" s="4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5.75" customHeight="1" x14ac:dyDescent="0.2">
      <c r="A146" s="4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5.75" customHeight="1" x14ac:dyDescent="0.2">
      <c r="A147" s="4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5.75" customHeight="1" x14ac:dyDescent="0.2">
      <c r="A148" s="4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5.75" customHeight="1" x14ac:dyDescent="0.2">
      <c r="A149" s="4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5.75" customHeight="1" x14ac:dyDescent="0.2">
      <c r="A150" s="4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5.75" customHeight="1" x14ac:dyDescent="0.2">
      <c r="A151" s="4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5.75" customHeight="1" x14ac:dyDescent="0.2">
      <c r="A152" s="4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5.75" customHeight="1" x14ac:dyDescent="0.2">
      <c r="A153" s="4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5.75" customHeight="1" x14ac:dyDescent="0.2">
      <c r="A154" s="4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5.75" customHeight="1" x14ac:dyDescent="0.2">
      <c r="A155" s="4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5.75" customHeight="1" x14ac:dyDescent="0.2">
      <c r="A156" s="4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5.75" customHeight="1" x14ac:dyDescent="0.2">
      <c r="A157" s="4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5.75" customHeight="1" x14ac:dyDescent="0.2">
      <c r="A158" s="4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5.75" customHeight="1" x14ac:dyDescent="0.2">
      <c r="A159" s="4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5.75" customHeight="1" x14ac:dyDescent="0.2">
      <c r="A160" s="4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5.75" customHeight="1" x14ac:dyDescent="0.2">
      <c r="A161" s="4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5.75" customHeight="1" x14ac:dyDescent="0.2">
      <c r="A162" s="4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5.75" customHeight="1" x14ac:dyDescent="0.2">
      <c r="A163" s="4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5.75" customHeight="1" x14ac:dyDescent="0.2">
      <c r="A164" s="4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5.75" customHeight="1" x14ac:dyDescent="0.2">
      <c r="A165" s="4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5.75" customHeight="1" x14ac:dyDescent="0.2">
      <c r="A166" s="4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5.75" customHeight="1" x14ac:dyDescent="0.2">
      <c r="A167" s="4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5.75" customHeight="1" x14ac:dyDescent="0.2">
      <c r="A168" s="4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5.75" customHeight="1" x14ac:dyDescent="0.2">
      <c r="A169" s="4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5.75" customHeight="1" x14ac:dyDescent="0.2">
      <c r="A170" s="4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5.75" customHeight="1" x14ac:dyDescent="0.2">
      <c r="A171" s="4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5.75" customHeight="1" x14ac:dyDescent="0.2">
      <c r="A172" s="4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5.75" customHeight="1" x14ac:dyDescent="0.2">
      <c r="A173" s="4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5.75" customHeight="1" x14ac:dyDescent="0.2">
      <c r="A174" s="4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5.75" customHeight="1" x14ac:dyDescent="0.2">
      <c r="A175" s="4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5.75" customHeight="1" x14ac:dyDescent="0.2">
      <c r="A176" s="4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5.75" customHeight="1" x14ac:dyDescent="0.2">
      <c r="A177" s="4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5.75" customHeight="1" x14ac:dyDescent="0.2">
      <c r="A178" s="4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5.75" customHeight="1" x14ac:dyDescent="0.2">
      <c r="A179" s="4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5.75" customHeight="1" x14ac:dyDescent="0.2">
      <c r="A180" s="4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5.75" customHeight="1" x14ac:dyDescent="0.2">
      <c r="A181" s="4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5.75" customHeight="1" x14ac:dyDescent="0.2">
      <c r="A182" s="4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5.75" customHeight="1" x14ac:dyDescent="0.2">
      <c r="A183" s="4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5.75" customHeight="1" x14ac:dyDescent="0.2">
      <c r="A184" s="4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5.75" customHeight="1" x14ac:dyDescent="0.2">
      <c r="A185" s="4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5.75" customHeight="1" x14ac:dyDescent="0.2">
      <c r="A186" s="4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5.75" customHeight="1" x14ac:dyDescent="0.2">
      <c r="A187" s="4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5.75" customHeight="1" x14ac:dyDescent="0.2">
      <c r="A188" s="4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5.75" customHeight="1" x14ac:dyDescent="0.2">
      <c r="A189" s="4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5.75" customHeight="1" x14ac:dyDescent="0.2">
      <c r="A190" s="4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5.75" customHeight="1" x14ac:dyDescent="0.2">
      <c r="A191" s="4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5.75" customHeight="1" x14ac:dyDescent="0.2">
      <c r="A192" s="4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5.75" customHeight="1" x14ac:dyDescent="0.2">
      <c r="A193" s="4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5.75" customHeight="1" x14ac:dyDescent="0.2">
      <c r="A194" s="4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5.75" customHeight="1" x14ac:dyDescent="0.2">
      <c r="A195" s="4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5.75" customHeight="1" x14ac:dyDescent="0.2">
      <c r="A196" s="4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5.75" customHeight="1" x14ac:dyDescent="0.2">
      <c r="A197" s="4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5.75" customHeight="1" x14ac:dyDescent="0.2">
      <c r="A198" s="4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5.75" customHeight="1" x14ac:dyDescent="0.2">
      <c r="A199" s="4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5.75" customHeight="1" x14ac:dyDescent="0.2">
      <c r="A200" s="4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5.75" customHeight="1" x14ac:dyDescent="0.2">
      <c r="A201" s="4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5.75" customHeight="1" x14ac:dyDescent="0.2">
      <c r="A202" s="4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5.75" customHeight="1" x14ac:dyDescent="0.2">
      <c r="A203" s="4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5.75" customHeight="1" x14ac:dyDescent="0.2">
      <c r="A204" s="4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5.75" customHeight="1" x14ac:dyDescent="0.2">
      <c r="A205" s="4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5.75" customHeight="1" x14ac:dyDescent="0.2">
      <c r="A206" s="4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5.75" customHeight="1" x14ac:dyDescent="0.2">
      <c r="A207" s="4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5.75" customHeight="1" x14ac:dyDescent="0.2">
      <c r="A208" s="4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5.75" customHeight="1" x14ac:dyDescent="0.2">
      <c r="A209" s="4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5.75" customHeight="1" x14ac:dyDescent="0.2">
      <c r="A210" s="4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5.75" customHeight="1" x14ac:dyDescent="0.2">
      <c r="A211" s="4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5.75" customHeight="1" x14ac:dyDescent="0.2">
      <c r="A212" s="4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5.75" customHeight="1" x14ac:dyDescent="0.2">
      <c r="A213" s="4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5.75" customHeight="1" x14ac:dyDescent="0.2">
      <c r="A214" s="4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5.75" customHeight="1" x14ac:dyDescent="0.2">
      <c r="A215" s="4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5.75" customHeight="1" x14ac:dyDescent="0.2">
      <c r="A216" s="4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5.75" customHeight="1" x14ac:dyDescent="0.2">
      <c r="A217" s="4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5.75" customHeight="1" x14ac:dyDescent="0.2">
      <c r="A218" s="4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5.75" customHeight="1" x14ac:dyDescent="0.2">
      <c r="A219" s="4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5.75" customHeight="1" x14ac:dyDescent="0.2">
      <c r="A220" s="4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5.75" customHeight="1" x14ac:dyDescent="0.2">
      <c r="A221" s="4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5.75" customHeight="1" x14ac:dyDescent="0.2">
      <c r="A222" s="4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5.75" customHeight="1" x14ac:dyDescent="0.2">
      <c r="A223" s="4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5.75" customHeight="1" x14ac:dyDescent="0.2">
      <c r="A224" s="4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5.75" customHeight="1" x14ac:dyDescent="0.2">
      <c r="A225" s="4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5.75" customHeight="1" x14ac:dyDescent="0.2">
      <c r="A226" s="4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5.75" customHeight="1" x14ac:dyDescent="0.2">
      <c r="A227" s="4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5.75" customHeight="1" x14ac:dyDescent="0.2">
      <c r="A228" s="4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5.75" customHeight="1" x14ac:dyDescent="0.2">
      <c r="A229" s="4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5.75" customHeight="1" x14ac:dyDescent="0.2">
      <c r="A230" s="4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5.75" customHeight="1" x14ac:dyDescent="0.2">
      <c r="A231" s="4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5.75" customHeight="1" x14ac:dyDescent="0.2">
      <c r="A232" s="4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5.75" customHeight="1" x14ac:dyDescent="0.2">
      <c r="A233" s="4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5.75" customHeight="1" x14ac:dyDescent="0.2">
      <c r="A234" s="4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5.75" customHeight="1" x14ac:dyDescent="0.2">
      <c r="A235" s="4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5.75" customHeight="1" x14ac:dyDescent="0.2">
      <c r="A236" s="4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5.75" customHeight="1" x14ac:dyDescent="0.2">
      <c r="A237" s="4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5.75" customHeight="1" x14ac:dyDescent="0.2">
      <c r="A238" s="4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5.75" customHeight="1" x14ac:dyDescent="0.2">
      <c r="A239" s="4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5.75" customHeight="1" x14ac:dyDescent="0.2">
      <c r="A240" s="4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5.75" customHeight="1" x14ac:dyDescent="0.2">
      <c r="A241" s="4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5.75" customHeight="1" x14ac:dyDescent="0.2">
      <c r="A242" s="4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5.75" customHeight="1" x14ac:dyDescent="0.2">
      <c r="A243" s="4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5.75" customHeight="1" x14ac:dyDescent="0.2">
      <c r="A244" s="4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5.75" customHeight="1" x14ac:dyDescent="0.2">
      <c r="A245" s="4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5.75" customHeight="1" x14ac:dyDescent="0.2">
      <c r="A246" s="4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5.75" customHeight="1" x14ac:dyDescent="0.2">
      <c r="A247" s="4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5.75" customHeight="1" x14ac:dyDescent="0.2">
      <c r="A248" s="4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5.75" customHeight="1" x14ac:dyDescent="0.2">
      <c r="A249" s="4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5.75" customHeight="1" x14ac:dyDescent="0.2">
      <c r="A250" s="4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5.75" customHeight="1" x14ac:dyDescent="0.2">
      <c r="A251" s="4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5.75" customHeight="1" x14ac:dyDescent="0.2">
      <c r="A252" s="4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5.75" customHeight="1" x14ac:dyDescent="0.2">
      <c r="A253" s="4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5.75" customHeight="1" x14ac:dyDescent="0.2">
      <c r="A254" s="4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5.75" customHeight="1" x14ac:dyDescent="0.2">
      <c r="A255" s="4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5.75" customHeight="1" x14ac:dyDescent="0.2">
      <c r="A256" s="4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5.75" customHeight="1" x14ac:dyDescent="0.2">
      <c r="A257" s="4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5.75" customHeight="1" x14ac:dyDescent="0.2">
      <c r="A258" s="4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5.75" customHeight="1" x14ac:dyDescent="0.2">
      <c r="A259" s="4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5.75" customHeight="1" x14ac:dyDescent="0.2">
      <c r="A260" s="4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5.75" customHeight="1" x14ac:dyDescent="0.2">
      <c r="A261" s="4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5.75" customHeight="1" x14ac:dyDescent="0.2">
      <c r="A262" s="4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5.75" customHeight="1" x14ac:dyDescent="0.2">
      <c r="A263" s="4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5.75" customHeight="1" x14ac:dyDescent="0.2">
      <c r="A264" s="4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5.75" customHeight="1" x14ac:dyDescent="0.2">
      <c r="A265" s="4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5.75" customHeight="1" x14ac:dyDescent="0.2">
      <c r="A266" s="4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5.75" customHeight="1" x14ac:dyDescent="0.2">
      <c r="A267" s="4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5.75" customHeight="1" x14ac:dyDescent="0.2">
      <c r="A268" s="4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5.75" customHeight="1" x14ac:dyDescent="0.2">
      <c r="A269" s="4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5.75" customHeight="1" x14ac:dyDescent="0.2">
      <c r="A270" s="4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5.75" customHeight="1" x14ac:dyDescent="0.2">
      <c r="A271" s="4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5.75" customHeight="1" x14ac:dyDescent="0.2">
      <c r="A272" s="4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5.75" customHeight="1" x14ac:dyDescent="0.2">
      <c r="A273" s="4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5.75" customHeight="1" x14ac:dyDescent="0.2">
      <c r="A274" s="4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5.75" customHeight="1" x14ac:dyDescent="0.2"/>
    <row r="276" spans="1:22" ht="15.75" customHeight="1" x14ac:dyDescent="0.2"/>
    <row r="277" spans="1:22" ht="15.75" customHeight="1" x14ac:dyDescent="0.2"/>
    <row r="278" spans="1:22" ht="15.75" customHeight="1" x14ac:dyDescent="0.2"/>
    <row r="279" spans="1:22" ht="15.75" customHeight="1" x14ac:dyDescent="0.2"/>
    <row r="280" spans="1:22" ht="15.75" customHeight="1" x14ac:dyDescent="0.2"/>
    <row r="281" spans="1:22" ht="15.75" customHeight="1" x14ac:dyDescent="0.2"/>
    <row r="282" spans="1:22" ht="15.75" customHeight="1" x14ac:dyDescent="0.2"/>
    <row r="283" spans="1:22" ht="15.75" customHeight="1" x14ac:dyDescent="0.2"/>
    <row r="284" spans="1:22" ht="15.75" customHeight="1" x14ac:dyDescent="0.2"/>
    <row r="285" spans="1:22" ht="15.75" customHeight="1" x14ac:dyDescent="0.2"/>
    <row r="286" spans="1:22" ht="15.75" customHeight="1" x14ac:dyDescent="0.2"/>
    <row r="287" spans="1:22" ht="15.75" customHeight="1" x14ac:dyDescent="0.2"/>
    <row r="288" spans="1:22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pageMargins left="0.7" right="0.7" top="0.75" bottom="0.75" header="0" footer="0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Revenue-generating KPIs - half</vt:lpstr>
      <vt:lpstr>Regional KPIs</vt:lpstr>
      <vt:lpstr>OLD Group KPIs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Gibson</dc:creator>
  <cp:lastModifiedBy>Kyle Gibson</cp:lastModifiedBy>
  <dcterms:created xsi:type="dcterms:W3CDTF">2020-07-29T02:54:30Z</dcterms:created>
  <dcterms:modified xsi:type="dcterms:W3CDTF">2025-02-19T02:43:04Z</dcterms:modified>
</cp:coreProperties>
</file>